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Work\RE\Theory\"/>
    </mc:Choice>
  </mc:AlternateContent>
  <xr:revisionPtr revIDLastSave="0" documentId="8_{36D25114-91F8-4FF6-B435-0A3A47774C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1" i="1" l="1"/>
  <c r="I112" i="1"/>
  <c r="I113" i="1"/>
  <c r="I114" i="1"/>
  <c r="I115" i="1"/>
  <c r="I116" i="1"/>
  <c r="I117" i="1"/>
  <c r="I118" i="1"/>
  <c r="I119" i="1"/>
  <c r="I120" i="1"/>
  <c r="I103" i="1"/>
  <c r="I104" i="1"/>
  <c r="I105" i="1"/>
  <c r="I106" i="1"/>
  <c r="I107" i="1"/>
  <c r="I108" i="1"/>
  <c r="I109" i="1"/>
  <c r="I110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73" i="1"/>
  <c r="I72" i="1"/>
  <c r="I71" i="1"/>
  <c r="I70" i="1"/>
  <c r="I69" i="1"/>
  <c r="I68" i="1"/>
  <c r="I67" i="1"/>
  <c r="I66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L8" i="1"/>
  <c r="F4" i="1" l="1"/>
  <c r="I14" i="1" s="1"/>
  <c r="C4" i="1"/>
  <c r="H116" i="1" l="1"/>
  <c r="H104" i="1"/>
  <c r="C5" i="1"/>
  <c r="C42" i="1" s="1"/>
  <c r="C67" i="1"/>
  <c r="H55" i="1"/>
  <c r="H69" i="1"/>
  <c r="H65" i="1"/>
  <c r="H61" i="1"/>
  <c r="D69" i="1"/>
  <c r="J69" i="1" s="1"/>
  <c r="D70" i="1"/>
  <c r="J70" i="1" s="1"/>
  <c r="D58" i="1"/>
  <c r="J58" i="1" s="1"/>
  <c r="I23" i="1"/>
  <c r="I24" i="1"/>
  <c r="I48" i="1"/>
  <c r="I38" i="1"/>
  <c r="I29" i="1"/>
  <c r="I47" i="1"/>
  <c r="I37" i="1"/>
  <c r="I25" i="1"/>
  <c r="I46" i="1"/>
  <c r="I35" i="1"/>
  <c r="I43" i="1"/>
  <c r="I13" i="1"/>
  <c r="I42" i="1"/>
  <c r="I31" i="1"/>
  <c r="I19" i="1"/>
  <c r="I32" i="1"/>
  <c r="I49" i="1"/>
  <c r="I41" i="1"/>
  <c r="I30" i="1"/>
  <c r="I18" i="1"/>
  <c r="I44" i="1"/>
  <c r="I36" i="1"/>
  <c r="I26" i="1"/>
  <c r="I17" i="1"/>
  <c r="I40" i="1"/>
  <c r="I34" i="1"/>
  <c r="I28" i="1"/>
  <c r="I22" i="1"/>
  <c r="I16" i="1"/>
  <c r="I45" i="1"/>
  <c r="I39" i="1"/>
  <c r="I33" i="1"/>
  <c r="I27" i="1"/>
  <c r="I21" i="1"/>
  <c r="I15" i="1"/>
  <c r="I20" i="1"/>
  <c r="H17" i="1"/>
  <c r="H44" i="1"/>
  <c r="H30" i="1"/>
  <c r="H38" i="1"/>
  <c r="H19" i="1"/>
  <c r="H33" i="1"/>
  <c r="D49" i="1"/>
  <c r="J49" i="1" s="1"/>
  <c r="F48" i="1"/>
  <c r="D46" i="1"/>
  <c r="J46" i="1" s="1"/>
  <c r="C44" i="1"/>
  <c r="F17" i="1"/>
  <c r="D44" i="1"/>
  <c r="J44" i="1" s="1"/>
  <c r="F46" i="1"/>
  <c r="F40" i="1"/>
  <c r="D45" i="1"/>
  <c r="J45" i="1" s="1"/>
  <c r="F33" i="1"/>
  <c r="C43" i="1"/>
  <c r="F39" i="1"/>
  <c r="F38" i="1"/>
  <c r="F26" i="1"/>
  <c r="F49" i="1"/>
  <c r="F43" i="1"/>
  <c r="D37" i="1"/>
  <c r="J37" i="1" s="1"/>
  <c r="D31" i="1"/>
  <c r="J31" i="1" s="1"/>
  <c r="D30" i="1"/>
  <c r="J30" i="1" s="1"/>
  <c r="D24" i="1"/>
  <c r="J24" i="1" s="1"/>
  <c r="D29" i="1"/>
  <c r="J29" i="1" s="1"/>
  <c r="D40" i="1"/>
  <c r="J40" i="1" s="1"/>
  <c r="D39" i="1"/>
  <c r="J39" i="1" s="1"/>
  <c r="D33" i="1"/>
  <c r="J33" i="1" s="1"/>
  <c r="D32" i="1"/>
  <c r="J32" i="1" s="1"/>
  <c r="D26" i="1"/>
  <c r="J26" i="1" s="1"/>
  <c r="C31" i="1"/>
  <c r="C25" i="1"/>
  <c r="C35" i="1"/>
  <c r="C17" i="1"/>
  <c r="C23" i="1"/>
  <c r="C40" i="1"/>
  <c r="C38" i="1"/>
  <c r="C26" i="1"/>
  <c r="C21" i="1"/>
  <c r="C15" i="1"/>
  <c r="L33" i="1" l="1"/>
  <c r="M33" i="1"/>
  <c r="N33" i="1" s="1"/>
  <c r="K33" i="1"/>
  <c r="M31" i="1"/>
  <c r="K31" i="1"/>
  <c r="L31" i="1"/>
  <c r="M44" i="1"/>
  <c r="K44" i="1"/>
  <c r="L44" i="1"/>
  <c r="L58" i="1"/>
  <c r="M58" i="1"/>
  <c r="N58" i="1" s="1"/>
  <c r="K58" i="1"/>
  <c r="M32" i="1"/>
  <c r="K32" i="1"/>
  <c r="L32" i="1"/>
  <c r="L29" i="1"/>
  <c r="M29" i="1"/>
  <c r="N29" i="1" s="1"/>
  <c r="K29" i="1"/>
  <c r="L45" i="1"/>
  <c r="M45" i="1"/>
  <c r="N45" i="1" s="1"/>
  <c r="K45" i="1"/>
  <c r="L46" i="1"/>
  <c r="M46" i="1"/>
  <c r="N46" i="1" s="1"/>
  <c r="K46" i="1"/>
  <c r="L70" i="1"/>
  <c r="M70" i="1"/>
  <c r="N70" i="1" s="1"/>
  <c r="K70" i="1"/>
  <c r="C16" i="1"/>
  <c r="C37" i="1"/>
  <c r="D17" i="1"/>
  <c r="J17" i="1" s="1"/>
  <c r="F44" i="1"/>
  <c r="C49" i="1"/>
  <c r="H13" i="1"/>
  <c r="H64" i="1"/>
  <c r="F63" i="1"/>
  <c r="D76" i="1"/>
  <c r="J76" i="1" s="1"/>
  <c r="C33" i="1"/>
  <c r="C22" i="1"/>
  <c r="C36" i="1"/>
  <c r="E36" i="1" s="1"/>
  <c r="C24" i="1"/>
  <c r="C20" i="1"/>
  <c r="E20" i="1" s="1"/>
  <c r="D15" i="1"/>
  <c r="J15" i="1" s="1"/>
  <c r="D22" i="1"/>
  <c r="J22" i="1" s="1"/>
  <c r="D23" i="1"/>
  <c r="J23" i="1" s="1"/>
  <c r="D42" i="1"/>
  <c r="J42" i="1" s="1"/>
  <c r="F25" i="1"/>
  <c r="D41" i="1"/>
  <c r="J41" i="1" s="1"/>
  <c r="C45" i="1"/>
  <c r="E45" i="1" s="1"/>
  <c r="F13" i="1"/>
  <c r="F22" i="1"/>
  <c r="C46" i="1"/>
  <c r="E46" i="1" s="1"/>
  <c r="F29" i="1"/>
  <c r="F18" i="1"/>
  <c r="C48" i="1"/>
  <c r="E48" i="1" s="1"/>
  <c r="H43" i="1"/>
  <c r="H47" i="1"/>
  <c r="H35" i="1"/>
  <c r="C58" i="1"/>
  <c r="D71" i="1"/>
  <c r="J71" i="1" s="1"/>
  <c r="C55" i="1"/>
  <c r="F59" i="1"/>
  <c r="D109" i="1"/>
  <c r="J109" i="1" s="1"/>
  <c r="H81" i="1"/>
  <c r="F75" i="1"/>
  <c r="M26" i="1"/>
  <c r="N26" i="1" s="1"/>
  <c r="K26" i="1"/>
  <c r="L26" i="1"/>
  <c r="L40" i="1"/>
  <c r="M40" i="1"/>
  <c r="N40" i="1" s="1"/>
  <c r="K40" i="1"/>
  <c r="L30" i="1"/>
  <c r="M30" i="1"/>
  <c r="N30" i="1" s="1"/>
  <c r="K30" i="1"/>
  <c r="D118" i="1"/>
  <c r="J118" i="1" s="1"/>
  <c r="C29" i="1"/>
  <c r="D16" i="1"/>
  <c r="J16" i="1" s="1"/>
  <c r="F19" i="1"/>
  <c r="F16" i="1"/>
  <c r="F27" i="1"/>
  <c r="C75" i="1"/>
  <c r="C39" i="1"/>
  <c r="C28" i="1"/>
  <c r="C32" i="1"/>
  <c r="C30" i="1"/>
  <c r="E30" i="1" s="1"/>
  <c r="D14" i="1"/>
  <c r="J14" i="1" s="1"/>
  <c r="D21" i="1"/>
  <c r="J21" i="1" s="1"/>
  <c r="D28" i="1"/>
  <c r="J28" i="1" s="1"/>
  <c r="D35" i="1"/>
  <c r="J35" i="1" s="1"/>
  <c r="D19" i="1"/>
  <c r="J19" i="1" s="1"/>
  <c r="F31" i="1"/>
  <c r="F14" i="1"/>
  <c r="D13" i="1"/>
  <c r="J13" i="1" s="1"/>
  <c r="D47" i="1"/>
  <c r="J47" i="1" s="1"/>
  <c r="F28" i="1"/>
  <c r="D48" i="1"/>
  <c r="J48" i="1" s="1"/>
  <c r="F35" i="1"/>
  <c r="F30" i="1"/>
  <c r="H15" i="1"/>
  <c r="H49" i="1"/>
  <c r="H28" i="1"/>
  <c r="H46" i="1"/>
  <c r="H52" i="1"/>
  <c r="C51" i="1"/>
  <c r="F53" i="1"/>
  <c r="H50" i="1"/>
  <c r="H92" i="1"/>
  <c r="D113" i="1"/>
  <c r="J113" i="1" s="1"/>
  <c r="F94" i="1"/>
  <c r="L24" i="1"/>
  <c r="M24" i="1"/>
  <c r="N24" i="1" s="1"/>
  <c r="K24" i="1"/>
  <c r="L69" i="1"/>
  <c r="M69" i="1"/>
  <c r="N69" i="1" s="1"/>
  <c r="K69" i="1"/>
  <c r="L39" i="1"/>
  <c r="K39" i="1"/>
  <c r="M39" i="1"/>
  <c r="N39" i="1" s="1"/>
  <c r="M37" i="1"/>
  <c r="K37" i="1"/>
  <c r="L37" i="1"/>
  <c r="M49" i="1"/>
  <c r="K49" i="1"/>
  <c r="L49" i="1"/>
  <c r="F67" i="1"/>
  <c r="D93" i="1"/>
  <c r="J93" i="1" s="1"/>
  <c r="C27" i="1"/>
  <c r="C18" i="1"/>
  <c r="D38" i="1"/>
  <c r="J38" i="1" s="1"/>
  <c r="D36" i="1"/>
  <c r="J36" i="1" s="1"/>
  <c r="C47" i="1"/>
  <c r="F32" i="1"/>
  <c r="D43" i="1"/>
  <c r="J43" i="1" s="1"/>
  <c r="F23" i="1"/>
  <c r="H25" i="1"/>
  <c r="H24" i="1"/>
  <c r="D59" i="1"/>
  <c r="J59" i="1" s="1"/>
  <c r="F65" i="1"/>
  <c r="F92" i="1"/>
  <c r="C14" i="1"/>
  <c r="C34" i="1"/>
  <c r="C41" i="1"/>
  <c r="E41" i="1" s="1"/>
  <c r="C19" i="1"/>
  <c r="D20" i="1"/>
  <c r="J20" i="1" s="1"/>
  <c r="D27" i="1"/>
  <c r="J27" i="1" s="1"/>
  <c r="D34" i="1"/>
  <c r="J34" i="1" s="1"/>
  <c r="D18" i="1"/>
  <c r="J18" i="1" s="1"/>
  <c r="D25" i="1"/>
  <c r="J25" i="1" s="1"/>
  <c r="F37" i="1"/>
  <c r="F20" i="1"/>
  <c r="F21" i="1"/>
  <c r="F15" i="1"/>
  <c r="F34" i="1"/>
  <c r="F36" i="1"/>
  <c r="F47" i="1"/>
  <c r="F42" i="1"/>
  <c r="H21" i="1"/>
  <c r="H32" i="1"/>
  <c r="H34" i="1"/>
  <c r="D51" i="1"/>
  <c r="J51" i="1" s="1"/>
  <c r="F68" i="1"/>
  <c r="D52" i="1"/>
  <c r="J52" i="1" s="1"/>
  <c r="F56" i="1"/>
  <c r="C64" i="1"/>
  <c r="H89" i="1"/>
  <c r="D100" i="1"/>
  <c r="J100" i="1" s="1"/>
  <c r="D92" i="1"/>
  <c r="J92" i="1" s="1"/>
  <c r="H39" i="1"/>
  <c r="H20" i="1"/>
  <c r="H36" i="1"/>
  <c r="H16" i="1"/>
  <c r="H53" i="1"/>
  <c r="C62" i="1"/>
  <c r="D63" i="1"/>
  <c r="J63" i="1" s="1"/>
  <c r="F60" i="1"/>
  <c r="F57" i="1"/>
  <c r="D53" i="1"/>
  <c r="J53" i="1" s="1"/>
  <c r="D56" i="1"/>
  <c r="J56" i="1" s="1"/>
  <c r="D72" i="1"/>
  <c r="J72" i="1" s="1"/>
  <c r="D119" i="1"/>
  <c r="J119" i="1" s="1"/>
  <c r="C81" i="1"/>
  <c r="E81" i="1" s="1"/>
  <c r="C97" i="1"/>
  <c r="H74" i="1"/>
  <c r="H94" i="1"/>
  <c r="H100" i="1"/>
  <c r="F119" i="1"/>
  <c r="C95" i="1"/>
  <c r="F118" i="1"/>
  <c r="C80" i="1"/>
  <c r="F93" i="1"/>
  <c r="C106" i="1"/>
  <c r="D90" i="1"/>
  <c r="J90" i="1" s="1"/>
  <c r="F99" i="1"/>
  <c r="D116" i="1"/>
  <c r="J116" i="1" s="1"/>
  <c r="C94" i="1"/>
  <c r="C69" i="1"/>
  <c r="E69" i="1" s="1"/>
  <c r="D67" i="1"/>
  <c r="J67" i="1" s="1"/>
  <c r="C99" i="1"/>
  <c r="F114" i="1"/>
  <c r="C110" i="1"/>
  <c r="C118" i="1"/>
  <c r="D103" i="1"/>
  <c r="J103" i="1" s="1"/>
  <c r="F83" i="1"/>
  <c r="C92" i="1"/>
  <c r="E92" i="1" s="1"/>
  <c r="G92" i="1" s="1"/>
  <c r="C102" i="1"/>
  <c r="E102" i="1" s="1"/>
  <c r="D75" i="1"/>
  <c r="J75" i="1" s="1"/>
  <c r="H37" i="1"/>
  <c r="H18" i="1"/>
  <c r="H40" i="1"/>
  <c r="H23" i="1"/>
  <c r="D54" i="1"/>
  <c r="J54" i="1" s="1"/>
  <c r="H67" i="1"/>
  <c r="F54" i="1"/>
  <c r="F62" i="1"/>
  <c r="H59" i="1"/>
  <c r="F73" i="1"/>
  <c r="H71" i="1"/>
  <c r="F79" i="1"/>
  <c r="C100" i="1"/>
  <c r="F106" i="1"/>
  <c r="F102" i="1"/>
  <c r="F116" i="1"/>
  <c r="D105" i="1"/>
  <c r="J105" i="1" s="1"/>
  <c r="D88" i="1"/>
  <c r="J88" i="1" s="1"/>
  <c r="H95" i="1"/>
  <c r="D74" i="1"/>
  <c r="J74" i="1" s="1"/>
  <c r="D110" i="1"/>
  <c r="J110" i="1" s="1"/>
  <c r="H117" i="1"/>
  <c r="F90" i="1"/>
  <c r="F78" i="1"/>
  <c r="C119" i="1"/>
  <c r="D78" i="1"/>
  <c r="J78" i="1" s="1"/>
  <c r="F82" i="1"/>
  <c r="C105" i="1"/>
  <c r="F111" i="1"/>
  <c r="H88" i="1"/>
  <c r="F95" i="1"/>
  <c r="F98" i="1"/>
  <c r="H86" i="1"/>
  <c r="F74" i="1"/>
  <c r="C113" i="1"/>
  <c r="E113" i="1" s="1"/>
  <c r="D91" i="1"/>
  <c r="J91" i="1" s="1"/>
  <c r="C90" i="1"/>
  <c r="C89" i="1"/>
  <c r="F110" i="1"/>
  <c r="F96" i="1"/>
  <c r="D83" i="1"/>
  <c r="J83" i="1" s="1"/>
  <c r="H109" i="1"/>
  <c r="D112" i="1"/>
  <c r="J112" i="1" s="1"/>
  <c r="H76" i="1"/>
  <c r="F101" i="1"/>
  <c r="C83" i="1"/>
  <c r="C120" i="1"/>
  <c r="H58" i="1"/>
  <c r="H84" i="1"/>
  <c r="F108" i="1"/>
  <c r="D102" i="1"/>
  <c r="J102" i="1" s="1"/>
  <c r="C87" i="1"/>
  <c r="D108" i="1"/>
  <c r="J108" i="1" s="1"/>
  <c r="F117" i="1"/>
  <c r="H112" i="1"/>
  <c r="C79" i="1"/>
  <c r="H119" i="1"/>
  <c r="C96" i="1"/>
  <c r="F77" i="1"/>
  <c r="C91" i="1"/>
  <c r="D94" i="1"/>
  <c r="J94" i="1" s="1"/>
  <c r="D82" i="1"/>
  <c r="J82" i="1" s="1"/>
  <c r="C103" i="1"/>
  <c r="D111" i="1"/>
  <c r="J111" i="1" s="1"/>
  <c r="C108" i="1"/>
  <c r="E108" i="1" s="1"/>
  <c r="F100" i="1"/>
  <c r="C82" i="1"/>
  <c r="H118" i="1"/>
  <c r="C52" i="1"/>
  <c r="E52" i="1" s="1"/>
  <c r="D81" i="1"/>
  <c r="J81" i="1" s="1"/>
  <c r="H106" i="1"/>
  <c r="C101" i="1"/>
  <c r="F84" i="1"/>
  <c r="D107" i="1"/>
  <c r="J107" i="1" s="1"/>
  <c r="D114" i="1"/>
  <c r="J114" i="1" s="1"/>
  <c r="H111" i="1"/>
  <c r="F76" i="1"/>
  <c r="D117" i="1"/>
  <c r="J117" i="1" s="1"/>
  <c r="D86" i="1"/>
  <c r="J86" i="1" s="1"/>
  <c r="C107" i="1"/>
  <c r="E107" i="1" s="1"/>
  <c r="C84" i="1"/>
  <c r="C93" i="1"/>
  <c r="E93" i="1" s="1"/>
  <c r="H80" i="1"/>
  <c r="D120" i="1"/>
  <c r="J120" i="1" s="1"/>
  <c r="C98" i="1"/>
  <c r="D106" i="1"/>
  <c r="J106" i="1" s="1"/>
  <c r="D99" i="1"/>
  <c r="J99" i="1" s="1"/>
  <c r="F80" i="1"/>
  <c r="C116" i="1"/>
  <c r="E116" i="1" s="1"/>
  <c r="E94" i="1"/>
  <c r="H78" i="1"/>
  <c r="F107" i="1"/>
  <c r="D115" i="1"/>
  <c r="J115" i="1" s="1"/>
  <c r="H93" i="1"/>
  <c r="C86" i="1"/>
  <c r="H77" i="1"/>
  <c r="F105" i="1"/>
  <c r="C115" i="1"/>
  <c r="F104" i="1"/>
  <c r="H90" i="1"/>
  <c r="C78" i="1"/>
  <c r="D104" i="1"/>
  <c r="J104" i="1" s="1"/>
  <c r="H115" i="1"/>
  <c r="H91" i="1"/>
  <c r="D85" i="1"/>
  <c r="J85" i="1" s="1"/>
  <c r="H120" i="1"/>
  <c r="F88" i="1"/>
  <c r="F97" i="1"/>
  <c r="D89" i="1"/>
  <c r="J89" i="1" s="1"/>
  <c r="F81" i="1"/>
  <c r="H110" i="1"/>
  <c r="C117" i="1"/>
  <c r="D101" i="1"/>
  <c r="J101" i="1" s="1"/>
  <c r="F89" i="1"/>
  <c r="F103" i="1"/>
  <c r="H87" i="1"/>
  <c r="D98" i="1"/>
  <c r="J98" i="1" s="1"/>
  <c r="C88" i="1"/>
  <c r="E88" i="1" s="1"/>
  <c r="H79" i="1"/>
  <c r="F109" i="1"/>
  <c r="H114" i="1"/>
  <c r="D84" i="1"/>
  <c r="J84" i="1" s="1"/>
  <c r="H99" i="1"/>
  <c r="C85" i="1"/>
  <c r="D97" i="1"/>
  <c r="F86" i="1"/>
  <c r="C77" i="1"/>
  <c r="H108" i="1"/>
  <c r="C112" i="1"/>
  <c r="E75" i="1"/>
  <c r="G75" i="1" s="1"/>
  <c r="E118" i="1"/>
  <c r="G118" i="1" s="1"/>
  <c r="F41" i="1"/>
  <c r="F24" i="1"/>
  <c r="F45" i="1"/>
  <c r="H45" i="1"/>
  <c r="H14" i="1"/>
  <c r="H42" i="1"/>
  <c r="H41" i="1"/>
  <c r="C13" i="1"/>
  <c r="E13" i="1" s="1"/>
  <c r="D62" i="1"/>
  <c r="J62" i="1" s="1"/>
  <c r="H60" i="1"/>
  <c r="C70" i="1"/>
  <c r="E70" i="1" s="1"/>
  <c r="C59" i="1"/>
  <c r="E59" i="1" s="1"/>
  <c r="G59" i="1" s="1"/>
  <c r="D55" i="1"/>
  <c r="J55" i="1" s="1"/>
  <c r="D61" i="1"/>
  <c r="J61" i="1" s="1"/>
  <c r="D68" i="1"/>
  <c r="J68" i="1" s="1"/>
  <c r="F55" i="1"/>
  <c r="C56" i="1"/>
  <c r="D87" i="1"/>
  <c r="J87" i="1" s="1"/>
  <c r="C74" i="1"/>
  <c r="H105" i="1"/>
  <c r="H113" i="1"/>
  <c r="F91" i="1"/>
  <c r="H83" i="1"/>
  <c r="C109" i="1"/>
  <c r="E109" i="1" s="1"/>
  <c r="H103" i="1"/>
  <c r="F113" i="1"/>
  <c r="C114" i="1"/>
  <c r="H97" i="1"/>
  <c r="H75" i="1"/>
  <c r="F120" i="1"/>
  <c r="F112" i="1"/>
  <c r="D80" i="1"/>
  <c r="J80" i="1" s="1"/>
  <c r="D79" i="1"/>
  <c r="J79" i="1" s="1"/>
  <c r="H98" i="1"/>
  <c r="H101" i="1"/>
  <c r="D95" i="1"/>
  <c r="J95" i="1" s="1"/>
  <c r="F87" i="1"/>
  <c r="D77" i="1"/>
  <c r="J77" i="1" s="1"/>
  <c r="C104" i="1"/>
  <c r="F115" i="1"/>
  <c r="F85" i="1"/>
  <c r="H82" i="1"/>
  <c r="H96" i="1"/>
  <c r="H102" i="1"/>
  <c r="D96" i="1"/>
  <c r="J96" i="1" s="1"/>
  <c r="H85" i="1"/>
  <c r="C76" i="1"/>
  <c r="H107" i="1"/>
  <c r="C111" i="1"/>
  <c r="F69" i="1"/>
  <c r="C66" i="1"/>
  <c r="H68" i="1"/>
  <c r="H66" i="1"/>
  <c r="C61" i="1"/>
  <c r="C68" i="1"/>
  <c r="D66" i="1"/>
  <c r="J66" i="1" s="1"/>
  <c r="E58" i="1"/>
  <c r="H27" i="1"/>
  <c r="H31" i="1"/>
  <c r="H26" i="1"/>
  <c r="H22" i="1"/>
  <c r="H48" i="1"/>
  <c r="H29" i="1"/>
  <c r="F58" i="1"/>
  <c r="C50" i="1"/>
  <c r="H56" i="1"/>
  <c r="D57" i="1"/>
  <c r="J57" i="1" s="1"/>
  <c r="C63" i="1"/>
  <c r="D73" i="1"/>
  <c r="J73" i="1" s="1"/>
  <c r="F70" i="1"/>
  <c r="F64" i="1"/>
  <c r="H51" i="1"/>
  <c r="D64" i="1"/>
  <c r="J64" i="1" s="1"/>
  <c r="C53" i="1"/>
  <c r="E53" i="1" s="1"/>
  <c r="G53" i="1" s="1"/>
  <c r="C60" i="1"/>
  <c r="H70" i="1"/>
  <c r="C72" i="1"/>
  <c r="C71" i="1"/>
  <c r="E71" i="1" s="1"/>
  <c r="C54" i="1"/>
  <c r="H73" i="1"/>
  <c r="D50" i="1"/>
  <c r="J50" i="1" s="1"/>
  <c r="D65" i="1"/>
  <c r="J65" i="1" s="1"/>
  <c r="H57" i="1"/>
  <c r="F61" i="1"/>
  <c r="H63" i="1"/>
  <c r="F52" i="1"/>
  <c r="H72" i="1"/>
  <c r="D60" i="1"/>
  <c r="J60" i="1" s="1"/>
  <c r="F51" i="1"/>
  <c r="F72" i="1"/>
  <c r="H54" i="1"/>
  <c r="F71" i="1"/>
  <c r="C65" i="1"/>
  <c r="C57" i="1"/>
  <c r="F66" i="1"/>
  <c r="H62" i="1"/>
  <c r="F50" i="1"/>
  <c r="C73" i="1"/>
  <c r="E49" i="1"/>
  <c r="G49" i="1" s="1"/>
  <c r="E42" i="1"/>
  <c r="E14" i="1"/>
  <c r="E18" i="1"/>
  <c r="E29" i="1"/>
  <c r="E44" i="1"/>
  <c r="E24" i="1"/>
  <c r="E31" i="1"/>
  <c r="E34" i="1"/>
  <c r="E33" i="1"/>
  <c r="E26" i="1"/>
  <c r="E47" i="1"/>
  <c r="E28" i="1"/>
  <c r="E37" i="1"/>
  <c r="E32" i="1"/>
  <c r="E39" i="1"/>
  <c r="E40" i="1"/>
  <c r="E21" i="1"/>
  <c r="E17" i="1"/>
  <c r="E19" i="1"/>
  <c r="E38" i="1"/>
  <c r="E23" i="1"/>
  <c r="E27" i="1"/>
  <c r="E16" i="1"/>
  <c r="E35" i="1"/>
  <c r="E22" i="1"/>
  <c r="L111" i="1" l="1"/>
  <c r="M111" i="1"/>
  <c r="N111" i="1" s="1"/>
  <c r="K111" i="1"/>
  <c r="L64" i="1"/>
  <c r="M64" i="1"/>
  <c r="N64" i="1" s="1"/>
  <c r="K64" i="1"/>
  <c r="M55" i="1"/>
  <c r="K55" i="1"/>
  <c r="L55" i="1"/>
  <c r="L83" i="1"/>
  <c r="M83" i="1"/>
  <c r="N83" i="1" s="1"/>
  <c r="K83" i="1"/>
  <c r="L76" i="1"/>
  <c r="K76" i="1"/>
  <c r="M76" i="1"/>
  <c r="N76" i="1" s="1"/>
  <c r="L17" i="1"/>
  <c r="M17" i="1"/>
  <c r="N17" i="1" s="1"/>
  <c r="K17" i="1"/>
  <c r="L119" i="1"/>
  <c r="M119" i="1"/>
  <c r="N119" i="1" s="1"/>
  <c r="K119" i="1"/>
  <c r="L63" i="1"/>
  <c r="K63" i="1"/>
  <c r="M63" i="1"/>
  <c r="N63" i="1" s="1"/>
  <c r="L52" i="1"/>
  <c r="M52" i="1"/>
  <c r="N52" i="1" s="1"/>
  <c r="K52" i="1"/>
  <c r="M20" i="1"/>
  <c r="K20" i="1"/>
  <c r="L20" i="1"/>
  <c r="L93" i="1"/>
  <c r="M93" i="1"/>
  <c r="N93" i="1" s="1"/>
  <c r="K93" i="1"/>
  <c r="L113" i="1"/>
  <c r="M113" i="1"/>
  <c r="N113" i="1" s="1"/>
  <c r="K113" i="1"/>
  <c r="L48" i="1"/>
  <c r="M48" i="1"/>
  <c r="N48" i="1" s="1"/>
  <c r="K48" i="1"/>
  <c r="M19" i="1"/>
  <c r="K19" i="1"/>
  <c r="L19" i="1"/>
  <c r="L71" i="1"/>
  <c r="M71" i="1"/>
  <c r="N71" i="1" s="1"/>
  <c r="K71" i="1"/>
  <c r="L41" i="1"/>
  <c r="M41" i="1"/>
  <c r="N41" i="1" s="1"/>
  <c r="K41" i="1"/>
  <c r="L60" i="1"/>
  <c r="K60" i="1"/>
  <c r="M60" i="1"/>
  <c r="N60" i="1" s="1"/>
  <c r="L65" i="1"/>
  <c r="M65" i="1"/>
  <c r="N65" i="1" s="1"/>
  <c r="K65" i="1"/>
  <c r="E51" i="1"/>
  <c r="E76" i="1"/>
  <c r="E56" i="1"/>
  <c r="G56" i="1" s="1"/>
  <c r="L101" i="1"/>
  <c r="M101" i="1"/>
  <c r="N101" i="1" s="1"/>
  <c r="K101" i="1"/>
  <c r="L106" i="1"/>
  <c r="M106" i="1"/>
  <c r="N106" i="1" s="1"/>
  <c r="K106" i="1"/>
  <c r="L107" i="1"/>
  <c r="M107" i="1"/>
  <c r="N107" i="1" s="1"/>
  <c r="K107" i="1"/>
  <c r="L82" i="1"/>
  <c r="M82" i="1"/>
  <c r="N82" i="1" s="1"/>
  <c r="K82" i="1"/>
  <c r="M110" i="1"/>
  <c r="K110" i="1"/>
  <c r="L110" i="1"/>
  <c r="M67" i="1"/>
  <c r="K67" i="1"/>
  <c r="L67" i="1"/>
  <c r="L72" i="1"/>
  <c r="M72" i="1"/>
  <c r="N72" i="1" s="1"/>
  <c r="K72" i="1"/>
  <c r="M92" i="1"/>
  <c r="K92" i="1"/>
  <c r="L92" i="1"/>
  <c r="L59" i="1"/>
  <c r="M59" i="1"/>
  <c r="N59" i="1" s="1"/>
  <c r="K59" i="1"/>
  <c r="N37" i="1"/>
  <c r="L35" i="1"/>
  <c r="M35" i="1"/>
  <c r="N35" i="1" s="1"/>
  <c r="K35" i="1"/>
  <c r="L16" i="1"/>
  <c r="M16" i="1"/>
  <c r="N16" i="1" s="1"/>
  <c r="K16" i="1"/>
  <c r="N31" i="1"/>
  <c r="L57" i="1"/>
  <c r="M57" i="1"/>
  <c r="K57" i="1"/>
  <c r="L89" i="1"/>
  <c r="M89" i="1"/>
  <c r="K89" i="1"/>
  <c r="L105" i="1"/>
  <c r="M105" i="1"/>
  <c r="K105" i="1"/>
  <c r="L54" i="1"/>
  <c r="M54" i="1"/>
  <c r="K54" i="1"/>
  <c r="L99" i="1"/>
  <c r="M99" i="1"/>
  <c r="K99" i="1"/>
  <c r="L102" i="1"/>
  <c r="M102" i="1"/>
  <c r="K102" i="1"/>
  <c r="L90" i="1"/>
  <c r="K90" i="1"/>
  <c r="M90" i="1"/>
  <c r="N90" i="1" s="1"/>
  <c r="G94" i="1"/>
  <c r="L78" i="1"/>
  <c r="K78" i="1"/>
  <c r="M78" i="1"/>
  <c r="N78" i="1" s="1"/>
  <c r="M103" i="1"/>
  <c r="K103" i="1"/>
  <c r="L103" i="1"/>
  <c r="M56" i="1"/>
  <c r="K56" i="1"/>
  <c r="L56" i="1"/>
  <c r="L100" i="1"/>
  <c r="M100" i="1"/>
  <c r="N100" i="1" s="1"/>
  <c r="K100" i="1"/>
  <c r="L51" i="1"/>
  <c r="K51" i="1"/>
  <c r="M51" i="1"/>
  <c r="N51" i="1" s="1"/>
  <c r="M25" i="1"/>
  <c r="K25" i="1"/>
  <c r="L25" i="1"/>
  <c r="L36" i="1"/>
  <c r="M36" i="1"/>
  <c r="N36" i="1" s="1"/>
  <c r="K36" i="1"/>
  <c r="L28" i="1"/>
  <c r="M28" i="1"/>
  <c r="N28" i="1" s="1"/>
  <c r="K28" i="1"/>
  <c r="E15" i="1"/>
  <c r="M73" i="1"/>
  <c r="K73" i="1"/>
  <c r="L73" i="1"/>
  <c r="L96" i="1"/>
  <c r="K96" i="1"/>
  <c r="M96" i="1"/>
  <c r="M79" i="1"/>
  <c r="K79" i="1"/>
  <c r="L79" i="1"/>
  <c r="M68" i="1"/>
  <c r="N68" i="1" s="1"/>
  <c r="K68" i="1"/>
  <c r="L68" i="1"/>
  <c r="M62" i="1"/>
  <c r="K62" i="1"/>
  <c r="L62" i="1"/>
  <c r="L84" i="1"/>
  <c r="K84" i="1"/>
  <c r="M84" i="1"/>
  <c r="M98" i="1"/>
  <c r="K98" i="1"/>
  <c r="L98" i="1"/>
  <c r="M85" i="1"/>
  <c r="N85" i="1" s="1"/>
  <c r="K85" i="1"/>
  <c r="L85" i="1"/>
  <c r="M115" i="1"/>
  <c r="K115" i="1"/>
  <c r="L115" i="1"/>
  <c r="L120" i="1"/>
  <c r="M120" i="1"/>
  <c r="N120" i="1" s="1"/>
  <c r="K120" i="1"/>
  <c r="L117" i="1"/>
  <c r="M117" i="1"/>
  <c r="N117" i="1" s="1"/>
  <c r="K117" i="1"/>
  <c r="L112" i="1"/>
  <c r="K112" i="1"/>
  <c r="M112" i="1"/>
  <c r="E90" i="1"/>
  <c r="G90" i="1" s="1"/>
  <c r="E119" i="1"/>
  <c r="G119" i="1" s="1"/>
  <c r="E100" i="1"/>
  <c r="L53" i="1"/>
  <c r="M53" i="1"/>
  <c r="N53" i="1" s="1"/>
  <c r="K53" i="1"/>
  <c r="L18" i="1"/>
  <c r="M18" i="1"/>
  <c r="N18" i="1" s="1"/>
  <c r="K18" i="1"/>
  <c r="M38" i="1"/>
  <c r="N38" i="1" s="1"/>
  <c r="K38" i="1"/>
  <c r="L38" i="1"/>
  <c r="K13" i="1"/>
  <c r="M13" i="1"/>
  <c r="N13" i="1" s="1"/>
  <c r="L13" i="1"/>
  <c r="L21" i="1"/>
  <c r="K21" i="1"/>
  <c r="M21" i="1"/>
  <c r="L118" i="1"/>
  <c r="M118" i="1"/>
  <c r="N118" i="1" s="1"/>
  <c r="K118" i="1"/>
  <c r="M109" i="1"/>
  <c r="N109" i="1" s="1"/>
  <c r="K109" i="1"/>
  <c r="L109" i="1"/>
  <c r="L23" i="1"/>
  <c r="M23" i="1"/>
  <c r="N23" i="1" s="1"/>
  <c r="K23" i="1"/>
  <c r="L81" i="1"/>
  <c r="M81" i="1"/>
  <c r="N81" i="1" s="1"/>
  <c r="K81" i="1"/>
  <c r="L27" i="1"/>
  <c r="M27" i="1"/>
  <c r="N27" i="1" s="1"/>
  <c r="K27" i="1"/>
  <c r="M43" i="1"/>
  <c r="N43" i="1" s="1"/>
  <c r="K43" i="1"/>
  <c r="L43" i="1"/>
  <c r="L15" i="1"/>
  <c r="M15" i="1"/>
  <c r="N15" i="1" s="1"/>
  <c r="K15" i="1"/>
  <c r="E43" i="1"/>
  <c r="G43" i="1" s="1"/>
  <c r="L95" i="1"/>
  <c r="M95" i="1"/>
  <c r="K95" i="1"/>
  <c r="L87" i="1"/>
  <c r="M87" i="1"/>
  <c r="K87" i="1"/>
  <c r="M104" i="1"/>
  <c r="N104" i="1" s="1"/>
  <c r="K104" i="1"/>
  <c r="L104" i="1"/>
  <c r="L114" i="1"/>
  <c r="K114" i="1"/>
  <c r="M114" i="1"/>
  <c r="N114" i="1" s="1"/>
  <c r="E64" i="1"/>
  <c r="G64" i="1" s="1"/>
  <c r="M50" i="1"/>
  <c r="K50" i="1"/>
  <c r="L50" i="1"/>
  <c r="M86" i="1"/>
  <c r="K86" i="1"/>
  <c r="L86" i="1"/>
  <c r="L94" i="1"/>
  <c r="K94" i="1"/>
  <c r="M94" i="1"/>
  <c r="N94" i="1" s="1"/>
  <c r="M74" i="1"/>
  <c r="K74" i="1"/>
  <c r="L74" i="1"/>
  <c r="L47" i="1"/>
  <c r="M47" i="1"/>
  <c r="N47" i="1" s="1"/>
  <c r="K47" i="1"/>
  <c r="L42" i="1"/>
  <c r="K42" i="1"/>
  <c r="M42" i="1"/>
  <c r="N42" i="1" s="1"/>
  <c r="E25" i="1"/>
  <c r="E54" i="1"/>
  <c r="G54" i="1" s="1"/>
  <c r="E63" i="1"/>
  <c r="G63" i="1" s="1"/>
  <c r="L66" i="1"/>
  <c r="M66" i="1"/>
  <c r="N66" i="1" s="1"/>
  <c r="K66" i="1"/>
  <c r="L77" i="1"/>
  <c r="M77" i="1"/>
  <c r="N77" i="1" s="1"/>
  <c r="K77" i="1"/>
  <c r="M80" i="1"/>
  <c r="K80" i="1"/>
  <c r="L80" i="1"/>
  <c r="G113" i="1"/>
  <c r="M61" i="1"/>
  <c r="K61" i="1"/>
  <c r="L61" i="1"/>
  <c r="G116" i="1"/>
  <c r="G108" i="1"/>
  <c r="L108" i="1"/>
  <c r="M108" i="1"/>
  <c r="N108" i="1" s="1"/>
  <c r="K108" i="1"/>
  <c r="M91" i="1"/>
  <c r="K91" i="1"/>
  <c r="L91" i="1"/>
  <c r="L88" i="1"/>
  <c r="K88" i="1"/>
  <c r="M88" i="1"/>
  <c r="N88" i="1" s="1"/>
  <c r="L75" i="1"/>
  <c r="K75" i="1"/>
  <c r="M75" i="1"/>
  <c r="N75" i="1" s="1"/>
  <c r="M116" i="1"/>
  <c r="K116" i="1"/>
  <c r="L116" i="1"/>
  <c r="L34" i="1"/>
  <c r="M34" i="1"/>
  <c r="N34" i="1" s="1"/>
  <c r="K34" i="1"/>
  <c r="N49" i="1"/>
  <c r="M14" i="1"/>
  <c r="K14" i="1"/>
  <c r="L14" i="1"/>
  <c r="L22" i="1"/>
  <c r="M22" i="1"/>
  <c r="N22" i="1" s="1"/>
  <c r="K22" i="1"/>
  <c r="N32" i="1"/>
  <c r="N44" i="1"/>
  <c r="E110" i="1"/>
  <c r="G110" i="1" s="1"/>
  <c r="G102" i="1"/>
  <c r="E87" i="1"/>
  <c r="G87" i="1" s="1"/>
  <c r="E72" i="1"/>
  <c r="G72" i="1" s="1"/>
  <c r="E67" i="1"/>
  <c r="G67" i="1" s="1"/>
  <c r="E104" i="1"/>
  <c r="E114" i="1"/>
  <c r="G114" i="1" s="1"/>
  <c r="G88" i="1"/>
  <c r="E78" i="1"/>
  <c r="G78" i="1" s="1"/>
  <c r="E86" i="1"/>
  <c r="G86" i="1" s="1"/>
  <c r="G93" i="1"/>
  <c r="E120" i="1"/>
  <c r="G120" i="1" s="1"/>
  <c r="E103" i="1"/>
  <c r="G103" i="1" s="1"/>
  <c r="E112" i="1"/>
  <c r="G112" i="1" s="1"/>
  <c r="E117" i="1"/>
  <c r="G117" i="1" s="1"/>
  <c r="E74" i="1"/>
  <c r="G74" i="1" s="1"/>
  <c r="E99" i="1"/>
  <c r="G99" i="1" s="1"/>
  <c r="E105" i="1"/>
  <c r="E61" i="1"/>
  <c r="G61" i="1" s="1"/>
  <c r="E68" i="1"/>
  <c r="G68" i="1" s="1"/>
  <c r="E111" i="1"/>
  <c r="G111" i="1" s="1"/>
  <c r="G100" i="1"/>
  <c r="E83" i="1"/>
  <c r="G83" i="1" s="1"/>
  <c r="E50" i="1"/>
  <c r="G50" i="1" s="1"/>
  <c r="G104" i="1"/>
  <c r="E57" i="1"/>
  <c r="G57" i="1" s="1"/>
  <c r="E62" i="1"/>
  <c r="G62" i="1" s="1"/>
  <c r="G76" i="1"/>
  <c r="E95" i="1"/>
  <c r="G95" i="1" s="1"/>
  <c r="G81" i="1"/>
  <c r="G107" i="1"/>
  <c r="E82" i="1"/>
  <c r="G82" i="1" s="1"/>
  <c r="G69" i="1"/>
  <c r="G105" i="1"/>
  <c r="E91" i="1"/>
  <c r="G91" i="1" s="1"/>
  <c r="E106" i="1"/>
  <c r="G106" i="1" s="1"/>
  <c r="E115" i="1"/>
  <c r="G115" i="1" s="1"/>
  <c r="E77" i="1"/>
  <c r="G77" i="1" s="1"/>
  <c r="E98" i="1"/>
  <c r="G98" i="1" s="1"/>
  <c r="E55" i="1"/>
  <c r="G55" i="1" s="1"/>
  <c r="E84" i="1"/>
  <c r="G84" i="1" s="1"/>
  <c r="G109" i="1"/>
  <c r="G97" i="1"/>
  <c r="E79" i="1"/>
  <c r="G79" i="1" s="1"/>
  <c r="E80" i="1"/>
  <c r="G80" i="1" s="1"/>
  <c r="E60" i="1"/>
  <c r="G60" i="1" s="1"/>
  <c r="E97" i="1"/>
  <c r="J97" i="1"/>
  <c r="E101" i="1"/>
  <c r="G101" i="1" s="1"/>
  <c r="E89" i="1"/>
  <c r="G89" i="1" s="1"/>
  <c r="E85" i="1"/>
  <c r="G85" i="1" s="1"/>
  <c r="E96" i="1"/>
  <c r="G96" i="1" s="1"/>
  <c r="G71" i="1"/>
  <c r="E73" i="1"/>
  <c r="G73" i="1" s="1"/>
  <c r="G58" i="1"/>
  <c r="G70" i="1"/>
  <c r="E66" i="1"/>
  <c r="G66" i="1" s="1"/>
  <c r="G51" i="1"/>
  <c r="E65" i="1"/>
  <c r="G65" i="1" s="1"/>
  <c r="G52" i="1"/>
  <c r="G42" i="1"/>
  <c r="G48" i="1"/>
  <c r="G36" i="1"/>
  <c r="G46" i="1"/>
  <c r="G16" i="1"/>
  <c r="G25" i="1"/>
  <c r="G27" i="1"/>
  <c r="G17" i="1"/>
  <c r="G44" i="1"/>
  <c r="G20" i="1"/>
  <c r="G33" i="1"/>
  <c r="G29" i="1"/>
  <c r="G35" i="1"/>
  <c r="G45" i="1"/>
  <c r="G23" i="1"/>
  <c r="G30" i="1"/>
  <c r="G41" i="1"/>
  <c r="G18" i="1"/>
  <c r="G38" i="1"/>
  <c r="G40" i="1"/>
  <c r="G32" i="1"/>
  <c r="G28" i="1"/>
  <c r="G31" i="1"/>
  <c r="G13" i="1"/>
  <c r="G15" i="1"/>
  <c r="G26" i="1"/>
  <c r="G21" i="1"/>
  <c r="G34" i="1"/>
  <c r="G22" i="1"/>
  <c r="G19" i="1"/>
  <c r="G39" i="1"/>
  <c r="G37" i="1"/>
  <c r="G47" i="1"/>
  <c r="G24" i="1"/>
  <c r="G14" i="1"/>
  <c r="N91" i="1" l="1"/>
  <c r="N80" i="1"/>
  <c r="N74" i="1"/>
  <c r="N86" i="1"/>
  <c r="N87" i="1"/>
  <c r="N25" i="1"/>
  <c r="N103" i="1"/>
  <c r="N99" i="1"/>
  <c r="N105" i="1"/>
  <c r="N57" i="1"/>
  <c r="N110" i="1"/>
  <c r="N19" i="1"/>
  <c r="N20" i="1"/>
  <c r="N61" i="1"/>
  <c r="N115" i="1"/>
  <c r="N98" i="1"/>
  <c r="N62" i="1"/>
  <c r="N79" i="1"/>
  <c r="N73" i="1"/>
  <c r="M97" i="1"/>
  <c r="N97" i="1" s="1"/>
  <c r="K97" i="1"/>
  <c r="L97" i="1"/>
  <c r="N14" i="1"/>
  <c r="N116" i="1"/>
  <c r="N50" i="1"/>
  <c r="N95" i="1"/>
  <c r="N21" i="1"/>
  <c r="N112" i="1"/>
  <c r="N84" i="1"/>
  <c r="N96" i="1"/>
  <c r="N56" i="1"/>
  <c r="N102" i="1"/>
  <c r="N54" i="1"/>
  <c r="N89" i="1"/>
  <c r="N92" i="1"/>
  <c r="N67" i="1"/>
  <c r="N55" i="1"/>
</calcChain>
</file>

<file path=xl/sharedStrings.xml><?xml version="1.0" encoding="utf-8"?>
<sst xmlns="http://schemas.openxmlformats.org/spreadsheetml/2006/main" count="31" uniqueCount="30">
  <si>
    <t>v2 =</t>
  </si>
  <si>
    <t>b =</t>
  </si>
  <si>
    <t>kcp =</t>
  </si>
  <si>
    <t>c =</t>
  </si>
  <si>
    <t>k</t>
  </si>
  <si>
    <t>Y(k)</t>
  </si>
  <si>
    <t>1-W</t>
  </si>
  <si>
    <t>F</t>
  </si>
  <si>
    <t>Q/Qo</t>
  </si>
  <si>
    <t>Qw/Qo</t>
  </si>
  <si>
    <t>Wcp</t>
  </si>
  <si>
    <t>qo =</t>
  </si>
  <si>
    <t>m3/day</t>
  </si>
  <si>
    <t>Qo =</t>
  </si>
  <si>
    <t>m3</t>
  </si>
  <si>
    <t>I =</t>
  </si>
  <si>
    <t>1/day</t>
  </si>
  <si>
    <t>t, day</t>
  </si>
  <si>
    <t>qo</t>
  </si>
  <si>
    <t>W</t>
  </si>
  <si>
    <t>Вязкость нефти</t>
  </si>
  <si>
    <t>cP</t>
  </si>
  <si>
    <t>Вязкость воды</t>
  </si>
  <si>
    <t>Фазовая проницаемость воды</t>
  </si>
  <si>
    <t>Объемный коэффициент нефть</t>
  </si>
  <si>
    <t>Объемный коэффициент вода</t>
  </si>
  <si>
    <t>Коэффициент различия свойств</t>
  </si>
  <si>
    <t>w</t>
  </si>
  <si>
    <t>qf</t>
  </si>
  <si>
    <t>qw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</si>
</sst>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2" borderId="0" xfId="0" applyFont="1" applyFill="1"/>
    <xf numFmtId="165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Без учета различия свойств (W)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Лист1!$I$13:$I$120</c:f>
              <c:numCache>
                <c:formatCode>0.0</c:formatCode>
                <c:ptCount val="108"/>
                <c:pt idx="0">
                  <c:v>4266.666666666667</c:v>
                </c:pt>
                <c:pt idx="1">
                  <c:v>2133.3333333333335</c:v>
                </c:pt>
                <c:pt idx="2">
                  <c:v>1422.2222222222224</c:v>
                </c:pt>
                <c:pt idx="3">
                  <c:v>1066.6666666666667</c:v>
                </c:pt>
                <c:pt idx="4">
                  <c:v>853.33333333333337</c:v>
                </c:pt>
                <c:pt idx="5">
                  <c:v>790.12345679012356</c:v>
                </c:pt>
                <c:pt idx="6">
                  <c:v>761.90476190476193</c:v>
                </c:pt>
                <c:pt idx="7">
                  <c:v>735.63218390804593</c:v>
                </c:pt>
                <c:pt idx="8">
                  <c:v>711.1111111111112</c:v>
                </c:pt>
                <c:pt idx="9">
                  <c:v>688.17204301075276</c:v>
                </c:pt>
                <c:pt idx="10">
                  <c:v>666.66666666666674</c:v>
                </c:pt>
                <c:pt idx="11">
                  <c:v>646.46464646464642</c:v>
                </c:pt>
                <c:pt idx="12">
                  <c:v>627.45098039215691</c:v>
                </c:pt>
                <c:pt idx="13">
                  <c:v>609.52380952380952</c:v>
                </c:pt>
                <c:pt idx="14">
                  <c:v>592.59259259259261</c:v>
                </c:pt>
                <c:pt idx="15">
                  <c:v>576.5765765765766</c:v>
                </c:pt>
                <c:pt idx="16">
                  <c:v>561.40350877192986</c:v>
                </c:pt>
                <c:pt idx="17">
                  <c:v>547.008547008547</c:v>
                </c:pt>
                <c:pt idx="18">
                  <c:v>533.33333333333337</c:v>
                </c:pt>
                <c:pt idx="19">
                  <c:v>520.32520325203257</c:v>
                </c:pt>
                <c:pt idx="20">
                  <c:v>507.93650793650795</c:v>
                </c:pt>
                <c:pt idx="21">
                  <c:v>496.12403100775191</c:v>
                </c:pt>
                <c:pt idx="22">
                  <c:v>484.84848484848493</c:v>
                </c:pt>
                <c:pt idx="23">
                  <c:v>474.07407407407413</c:v>
                </c:pt>
                <c:pt idx="24">
                  <c:v>463.768115942029</c:v>
                </c:pt>
                <c:pt idx="25">
                  <c:v>453.90070921985819</c:v>
                </c:pt>
                <c:pt idx="26">
                  <c:v>444.44444444444446</c:v>
                </c:pt>
                <c:pt idx="27">
                  <c:v>435.37414965986397</c:v>
                </c:pt>
                <c:pt idx="28">
                  <c:v>426.66666666666669</c:v>
                </c:pt>
                <c:pt idx="29">
                  <c:v>418.30065359477123</c:v>
                </c:pt>
                <c:pt idx="30">
                  <c:v>410.25641025641022</c:v>
                </c:pt>
                <c:pt idx="31">
                  <c:v>402.51572327044028</c:v>
                </c:pt>
                <c:pt idx="32">
                  <c:v>395.06172839506178</c:v>
                </c:pt>
                <c:pt idx="33">
                  <c:v>387.87878787878788</c:v>
                </c:pt>
                <c:pt idx="34">
                  <c:v>380.95238095238096</c:v>
                </c:pt>
                <c:pt idx="35">
                  <c:v>374.26900584795322</c:v>
                </c:pt>
                <c:pt idx="36">
                  <c:v>367.81609195402297</c:v>
                </c:pt>
                <c:pt idx="37">
                  <c:v>361.58192090395482</c:v>
                </c:pt>
                <c:pt idx="38">
                  <c:v>355.5555555555556</c:v>
                </c:pt>
                <c:pt idx="39">
                  <c:v>349.7267759562842</c:v>
                </c:pt>
                <c:pt idx="40">
                  <c:v>344.08602150537638</c:v>
                </c:pt>
                <c:pt idx="41">
                  <c:v>338.62433862433863</c:v>
                </c:pt>
                <c:pt idx="42">
                  <c:v>333.33333333333337</c:v>
                </c:pt>
                <c:pt idx="43">
                  <c:v>328.20512820512823</c:v>
                </c:pt>
                <c:pt idx="44">
                  <c:v>323.23232323232321</c:v>
                </c:pt>
                <c:pt idx="45">
                  <c:v>318.407960199005</c:v>
                </c:pt>
                <c:pt idx="46">
                  <c:v>313.72549019607845</c:v>
                </c:pt>
                <c:pt idx="47">
                  <c:v>309.17874396135267</c:v>
                </c:pt>
                <c:pt idx="48">
                  <c:v>304.76190476190476</c:v>
                </c:pt>
                <c:pt idx="49">
                  <c:v>300.46948356807513</c:v>
                </c:pt>
                <c:pt idx="50">
                  <c:v>296.2962962962963</c:v>
                </c:pt>
                <c:pt idx="51">
                  <c:v>292.23744292237444</c:v>
                </c:pt>
                <c:pt idx="52">
                  <c:v>288.2882882882883</c:v>
                </c:pt>
                <c:pt idx="53">
                  <c:v>284.44444444444446</c:v>
                </c:pt>
                <c:pt idx="54">
                  <c:v>280.70175438596493</c:v>
                </c:pt>
                <c:pt idx="55">
                  <c:v>277.05627705627705</c:v>
                </c:pt>
                <c:pt idx="56">
                  <c:v>273.5042735042735</c:v>
                </c:pt>
                <c:pt idx="57">
                  <c:v>270.042194092827</c:v>
                </c:pt>
                <c:pt idx="58">
                  <c:v>266.66666666666669</c:v>
                </c:pt>
                <c:pt idx="59">
                  <c:v>263.37448559670787</c:v>
                </c:pt>
                <c:pt idx="60">
                  <c:v>260.16260162601628</c:v>
                </c:pt>
                <c:pt idx="61">
                  <c:v>257.02811244979921</c:v>
                </c:pt>
                <c:pt idx="62">
                  <c:v>253.96825396825398</c:v>
                </c:pt>
                <c:pt idx="63">
                  <c:v>250.98039215686276</c:v>
                </c:pt>
                <c:pt idx="64">
                  <c:v>248.06201550387595</c:v>
                </c:pt>
                <c:pt idx="65">
                  <c:v>245.21072796934868</c:v>
                </c:pt>
                <c:pt idx="66">
                  <c:v>242.42424242424246</c:v>
                </c:pt>
                <c:pt idx="67">
                  <c:v>239.70037453183522</c:v>
                </c:pt>
                <c:pt idx="68">
                  <c:v>237.03703703703707</c:v>
                </c:pt>
                <c:pt idx="69">
                  <c:v>234.43223443223442</c:v>
                </c:pt>
                <c:pt idx="70">
                  <c:v>231.8840579710145</c:v>
                </c:pt>
                <c:pt idx="71">
                  <c:v>229.39068100358423</c:v>
                </c:pt>
                <c:pt idx="72">
                  <c:v>226.95035460992909</c:v>
                </c:pt>
                <c:pt idx="73">
                  <c:v>224.56140350877192</c:v>
                </c:pt>
                <c:pt idx="74">
                  <c:v>222.22222222222223</c:v>
                </c:pt>
                <c:pt idx="75">
                  <c:v>219.93127147766324</c:v>
                </c:pt>
                <c:pt idx="76">
                  <c:v>217.68707482993199</c:v>
                </c:pt>
                <c:pt idx="77">
                  <c:v>215.4882154882155</c:v>
                </c:pt>
                <c:pt idx="78">
                  <c:v>213.33333333333334</c:v>
                </c:pt>
                <c:pt idx="79">
                  <c:v>211.22112211221125</c:v>
                </c:pt>
                <c:pt idx="80">
                  <c:v>209.15032679738562</c:v>
                </c:pt>
                <c:pt idx="81">
                  <c:v>207.11974110032364</c:v>
                </c:pt>
                <c:pt idx="82">
                  <c:v>205.12820512820511</c:v>
                </c:pt>
                <c:pt idx="83">
                  <c:v>203.17460317460319</c:v>
                </c:pt>
                <c:pt idx="84">
                  <c:v>201.25786163522014</c:v>
                </c:pt>
                <c:pt idx="85">
                  <c:v>199.37694704049844</c:v>
                </c:pt>
                <c:pt idx="86">
                  <c:v>197.53086419753089</c:v>
                </c:pt>
                <c:pt idx="87">
                  <c:v>195.71865443425077</c:v>
                </c:pt>
                <c:pt idx="88">
                  <c:v>193.93939393939394</c:v>
                </c:pt>
                <c:pt idx="89">
                  <c:v>177.7777777777778</c:v>
                </c:pt>
                <c:pt idx="90">
                  <c:v>164.10256410256412</c:v>
                </c:pt>
                <c:pt idx="91">
                  <c:v>152.38095238095238</c:v>
                </c:pt>
                <c:pt idx="92">
                  <c:v>142.22222222222223</c:v>
                </c:pt>
                <c:pt idx="93">
                  <c:v>133.33333333333334</c:v>
                </c:pt>
                <c:pt idx="94">
                  <c:v>125.49019607843138</c:v>
                </c:pt>
                <c:pt idx="95">
                  <c:v>118.51851851851853</c:v>
                </c:pt>
                <c:pt idx="96">
                  <c:v>112.28070175438596</c:v>
                </c:pt>
                <c:pt idx="97">
                  <c:v>106.66666666666667</c:v>
                </c:pt>
                <c:pt idx="98">
                  <c:v>85.333333333333329</c:v>
                </c:pt>
                <c:pt idx="99">
                  <c:v>71.111111111111114</c:v>
                </c:pt>
                <c:pt idx="100">
                  <c:v>60.952380952380949</c:v>
                </c:pt>
                <c:pt idx="101">
                  <c:v>53.333333333333336</c:v>
                </c:pt>
                <c:pt idx="102">
                  <c:v>47.407407407407405</c:v>
                </c:pt>
                <c:pt idx="103">
                  <c:v>42.666666666666664</c:v>
                </c:pt>
                <c:pt idx="104">
                  <c:v>38.787878787878789</c:v>
                </c:pt>
                <c:pt idx="105">
                  <c:v>35.555555555555557</c:v>
                </c:pt>
                <c:pt idx="106">
                  <c:v>32.820512820512818</c:v>
                </c:pt>
                <c:pt idx="107">
                  <c:v>30.476190476190474</c:v>
                </c:pt>
              </c:numCache>
            </c:numRef>
          </c:xVal>
          <c:yVal>
            <c:numRef>
              <c:f>Лист1!$J$13:$J$120</c:f>
              <c:numCache>
                <c:formatCode>0.000</c:formatCode>
                <c:ptCount val="108"/>
                <c:pt idx="0">
                  <c:v>0.99995140046087205</c:v>
                </c:pt>
                <c:pt idx="1">
                  <c:v>0.9981619145494115</c:v>
                </c:pt>
                <c:pt idx="2">
                  <c:v>0.98753674555316329</c:v>
                </c:pt>
                <c:pt idx="3">
                  <c:v>0.95797896180469388</c:v>
                </c:pt>
                <c:pt idx="4">
                  <c:v>0.90295870376598297</c:v>
                </c:pt>
                <c:pt idx="5">
                  <c:v>0.87368273655274009</c:v>
                </c:pt>
                <c:pt idx="6">
                  <c:v>0.85761355309577825</c:v>
                </c:pt>
                <c:pt idx="7">
                  <c:v>0.84065988428342775</c:v>
                </c:pt>
                <c:pt idx="8">
                  <c:v>0.822882827017686</c:v>
                </c:pt>
                <c:pt idx="9">
                  <c:v>0.80434919681483918</c:v>
                </c:pt>
                <c:pt idx="10">
                  <c:v>0.78513038703040516</c:v>
                </c:pt>
                <c:pt idx="11">
                  <c:v>0.76530125485511369</c:v>
                </c:pt>
                <c:pt idx="12">
                  <c:v>0.74493905237790847</c:v>
                </c:pt>
                <c:pt idx="13">
                  <c:v>0.72412241734785554</c:v>
                </c:pt>
                <c:pt idx="14">
                  <c:v>0.70293043486082729</c:v>
                </c:pt>
                <c:pt idx="15">
                  <c:v>0.68144177809383866</c:v>
                </c:pt>
                <c:pt idx="16">
                  <c:v>0.65973393343575659</c:v>
                </c:pt>
                <c:pt idx="17">
                  <c:v>0.63788251292819775</c:v>
                </c:pt>
                <c:pt idx="18">
                  <c:v>0.61596065483306306</c:v>
                </c:pt>
                <c:pt idx="19">
                  <c:v>0.59403851137255459</c:v>
                </c:pt>
                <c:pt idx="20">
                  <c:v>0.57218282122609065</c:v>
                </c:pt>
                <c:pt idx="21">
                  <c:v>0.55045656319407776</c:v>
                </c:pt>
                <c:pt idx="22">
                  <c:v>0.52891868652586238</c:v>
                </c:pt>
                <c:pt idx="23">
                  <c:v>0.50762391273162599</c:v>
                </c:pt>
                <c:pt idx="24">
                  <c:v>0.48662260322825579</c:v>
                </c:pt>
                <c:pt idx="25">
                  <c:v>0.46596068688045122</c:v>
                </c:pt>
                <c:pt idx="26">
                  <c:v>0.44567964136461113</c:v>
                </c:pt>
                <c:pt idx="27">
                  <c:v>0.42581652227994349</c:v>
                </c:pt>
                <c:pt idx="28">
                  <c:v>0.40640403403601311</c:v>
                </c:pt>
                <c:pt idx="29">
                  <c:v>0.38747063673791149</c:v>
                </c:pt>
                <c:pt idx="30">
                  <c:v>0.36904068355061947</c:v>
                </c:pt>
                <c:pt idx="31">
                  <c:v>0.35113458333634773</c:v>
                </c:pt>
                <c:pt idx="32">
                  <c:v>0.33376898370805475</c:v>
                </c:pt>
                <c:pt idx="33">
                  <c:v>0.31695697001630929</c:v>
                </c:pt>
                <c:pt idx="34">
                  <c:v>0.30070827617436091</c:v>
                </c:pt>
                <c:pt idx="35">
                  <c:v>0.28502950361861845</c:v>
                </c:pt>
                <c:pt idx="36">
                  <c:v>0.26992434509117025</c:v>
                </c:pt>
                <c:pt idx="37">
                  <c:v>0.25539381031139596</c:v>
                </c:pt>
                <c:pt idx="38">
                  <c:v>0.24143645097027555</c:v>
                </c:pt>
                <c:pt idx="39">
                  <c:v>0.22804858282996765</c:v>
                </c:pt>
                <c:pt idx="40">
                  <c:v>0.21522450303986718</c:v>
                </c:pt>
                <c:pt idx="41">
                  <c:v>0.20295670108675201</c:v>
                </c:pt>
                <c:pt idx="42">
                  <c:v>0.19123606207962529</c:v>
                </c:pt>
                <c:pt idx="43">
                  <c:v>0.18005206132888218</c:v>
                </c:pt>
                <c:pt idx="44">
                  <c:v>0.16939294941440419</c:v>
                </c:pt>
                <c:pt idx="45">
                  <c:v>0.15924592714847696</c:v>
                </c:pt>
                <c:pt idx="46">
                  <c:v>0.14959731002769128</c:v>
                </c:pt>
                <c:pt idx="47">
                  <c:v>0.14043268193418035</c:v>
                </c:pt>
                <c:pt idx="48">
                  <c:v>0.13173703799176117</c:v>
                </c:pt>
                <c:pt idx="49">
                  <c:v>0.12349491660808321</c:v>
                </c:pt>
                <c:pt idx="50">
                  <c:v>0.11569052084105769</c:v>
                </c:pt>
                <c:pt idx="51">
                  <c:v>0.10830782931808258</c:v>
                </c:pt>
                <c:pt idx="52">
                  <c:v>0.1013306970112885</c:v>
                </c:pt>
                <c:pt idx="53">
                  <c:v>9.4742946232649894E-2</c:v>
                </c:pt>
                <c:pt idx="54">
                  <c:v>8.8528448260689507E-2</c:v>
                </c:pt>
                <c:pt idx="55">
                  <c:v>8.2671196047023221E-2</c:v>
                </c:pt>
                <c:pt idx="56">
                  <c:v>7.7155368477405006E-2</c:v>
                </c:pt>
                <c:pt idx="57">
                  <c:v>7.1965386679455401E-2</c:v>
                </c:pt>
                <c:pt idx="58">
                  <c:v>6.7085962879031791E-2</c:v>
                </c:pt>
                <c:pt idx="59">
                  <c:v>6.250214231027984E-2</c:v>
                </c:pt>
                <c:pt idx="60">
                  <c:v>5.8199338681758306E-2</c:v>
                </c:pt>
                <c:pt idx="61">
                  <c:v>5.4163363693569333E-2</c:v>
                </c:pt>
                <c:pt idx="62">
                  <c:v>5.0380451088935851E-2</c:v>
                </c:pt>
                <c:pt idx="63">
                  <c:v>4.6837275708914605E-2</c:v>
                </c:pt>
                <c:pt idx="64">
                  <c:v>4.3520968001545368E-2</c:v>
                </c:pt>
                <c:pt idx="65">
                  <c:v>4.0419124417319985E-2</c:v>
                </c:pt>
                <c:pt idx="66">
                  <c:v>3.7519814101927174E-2</c:v>
                </c:pt>
                <c:pt idx="67">
                  <c:v>3.4811582275226849E-2</c:v>
                </c:pt>
                <c:pt idx="68">
                  <c:v>3.2283450662756952E-2</c:v>
                </c:pt>
                <c:pt idx="69">
                  <c:v>2.9924915323087609E-2</c:v>
                </c:pt>
                <c:pt idx="70">
                  <c:v>2.7725942191327402E-2</c:v>
                </c:pt>
                <c:pt idx="71">
                  <c:v>2.5676960636286106E-2</c:v>
                </c:pt>
                <c:pt idx="72">
                  <c:v>2.3768855306415593E-2</c:v>
                </c:pt>
                <c:pt idx="73">
                  <c:v>2.1992956517867479E-2</c:v>
                </c:pt>
                <c:pt idx="74">
                  <c:v>2.0341029416928391E-2</c:v>
                </c:pt>
                <c:pt idx="75">
                  <c:v>1.8805262128864464E-2</c:v>
                </c:pt>
                <c:pt idx="76">
                  <c:v>1.7378253085874373E-2</c:v>
                </c:pt>
                <c:pt idx="77">
                  <c:v>1.6052997708493999E-2</c:v>
                </c:pt>
                <c:pt idx="78">
                  <c:v>1.4822874597441582E-2</c:v>
                </c:pt>
                <c:pt idx="79">
                  <c:v>1.3681631376571413E-2</c:v>
                </c:pt>
                <c:pt idx="80">
                  <c:v>1.2623370312314308E-2</c:v>
                </c:pt>
                <c:pt idx="81">
                  <c:v>1.1642533820726442E-2</c:v>
                </c:pt>
                <c:pt idx="82">
                  <c:v>1.0733889960028442E-2</c:v>
                </c:pt>
                <c:pt idx="83">
                  <c:v>9.8925179942668251E-3</c:v>
                </c:pt>
                <c:pt idx="84">
                  <c:v>9.1137941024470592E-3</c:v>
                </c:pt>
                <c:pt idx="85">
                  <c:v>8.3933772971260812E-3</c:v>
                </c:pt>
                <c:pt idx="86">
                  <c:v>7.7271956069848713E-3</c:v>
                </c:pt>
                <c:pt idx="87">
                  <c:v>7.1114325692788194E-3</c:v>
                </c:pt>
                <c:pt idx="88">
                  <c:v>6.5425140702373152E-3</c:v>
                </c:pt>
                <c:pt idx="89">
                  <c:v>2.792429332700852E-3</c:v>
                </c:pt>
                <c:pt idx="90">
                  <c:v>1.1579583260041826E-3</c:v>
                </c:pt>
                <c:pt idx="91">
                  <c:v>4.6830896055150006E-4</c:v>
                </c:pt>
                <c:pt idx="92">
                  <c:v>1.852914448593479E-4</c:v>
                </c:pt>
                <c:pt idx="93">
                  <c:v>7.1908840528434048E-5</c:v>
                </c:pt>
                <c:pt idx="94">
                  <c:v>2.7431519713072561E-5</c:v>
                </c:pt>
                <c:pt idx="95">
                  <c:v>1.0305007240862807E-5</c:v>
                </c:pt>
                <c:pt idx="96">
                  <c:v>3.8181230410661016E-6</c:v>
                </c:pt>
                <c:pt idx="97">
                  <c:v>1.3971121075595505E-6</c:v>
                </c:pt>
                <c:pt idx="98">
                  <c:v>7.8739987863229999E-9</c:v>
                </c:pt>
                <c:pt idx="99">
                  <c:v>3.6741720776944931E-11</c:v>
                </c:pt>
                <c:pt idx="100">
                  <c:v>1.5021317523178368E-13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8C-45FD-B16B-1E420DE8A09C}"/>
            </c:ext>
          </c:extLst>
        </c:ser>
        <c:ser>
          <c:idx val="1"/>
          <c:order val="1"/>
          <c:tx>
            <c:v>С учетом различия свойств (w)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Лист1!$I$13:$I$120</c:f>
              <c:numCache>
                <c:formatCode>0.0</c:formatCode>
                <c:ptCount val="108"/>
                <c:pt idx="0">
                  <c:v>4266.666666666667</c:v>
                </c:pt>
                <c:pt idx="1">
                  <c:v>2133.3333333333335</c:v>
                </c:pt>
                <c:pt idx="2">
                  <c:v>1422.2222222222224</c:v>
                </c:pt>
                <c:pt idx="3">
                  <c:v>1066.6666666666667</c:v>
                </c:pt>
                <c:pt idx="4">
                  <c:v>853.33333333333337</c:v>
                </c:pt>
                <c:pt idx="5">
                  <c:v>790.12345679012356</c:v>
                </c:pt>
                <c:pt idx="6">
                  <c:v>761.90476190476193</c:v>
                </c:pt>
                <c:pt idx="7">
                  <c:v>735.63218390804593</c:v>
                </c:pt>
                <c:pt idx="8">
                  <c:v>711.1111111111112</c:v>
                </c:pt>
                <c:pt idx="9">
                  <c:v>688.17204301075276</c:v>
                </c:pt>
                <c:pt idx="10">
                  <c:v>666.66666666666674</c:v>
                </c:pt>
                <c:pt idx="11">
                  <c:v>646.46464646464642</c:v>
                </c:pt>
                <c:pt idx="12">
                  <c:v>627.45098039215691</c:v>
                </c:pt>
                <c:pt idx="13">
                  <c:v>609.52380952380952</c:v>
                </c:pt>
                <c:pt idx="14">
                  <c:v>592.59259259259261</c:v>
                </c:pt>
                <c:pt idx="15">
                  <c:v>576.5765765765766</c:v>
                </c:pt>
                <c:pt idx="16">
                  <c:v>561.40350877192986</c:v>
                </c:pt>
                <c:pt idx="17">
                  <c:v>547.008547008547</c:v>
                </c:pt>
                <c:pt idx="18">
                  <c:v>533.33333333333337</c:v>
                </c:pt>
                <c:pt idx="19">
                  <c:v>520.32520325203257</c:v>
                </c:pt>
                <c:pt idx="20">
                  <c:v>507.93650793650795</c:v>
                </c:pt>
                <c:pt idx="21">
                  <c:v>496.12403100775191</c:v>
                </c:pt>
                <c:pt idx="22">
                  <c:v>484.84848484848493</c:v>
                </c:pt>
                <c:pt idx="23">
                  <c:v>474.07407407407413</c:v>
                </c:pt>
                <c:pt idx="24">
                  <c:v>463.768115942029</c:v>
                </c:pt>
                <c:pt idx="25">
                  <c:v>453.90070921985819</c:v>
                </c:pt>
                <c:pt idx="26">
                  <c:v>444.44444444444446</c:v>
                </c:pt>
                <c:pt idx="27">
                  <c:v>435.37414965986397</c:v>
                </c:pt>
                <c:pt idx="28">
                  <c:v>426.66666666666669</c:v>
                </c:pt>
                <c:pt idx="29">
                  <c:v>418.30065359477123</c:v>
                </c:pt>
                <c:pt idx="30">
                  <c:v>410.25641025641022</c:v>
                </c:pt>
                <c:pt idx="31">
                  <c:v>402.51572327044028</c:v>
                </c:pt>
                <c:pt idx="32">
                  <c:v>395.06172839506178</c:v>
                </c:pt>
                <c:pt idx="33">
                  <c:v>387.87878787878788</c:v>
                </c:pt>
                <c:pt idx="34">
                  <c:v>380.95238095238096</c:v>
                </c:pt>
                <c:pt idx="35">
                  <c:v>374.26900584795322</c:v>
                </c:pt>
                <c:pt idx="36">
                  <c:v>367.81609195402297</c:v>
                </c:pt>
                <c:pt idx="37">
                  <c:v>361.58192090395482</c:v>
                </c:pt>
                <c:pt idx="38">
                  <c:v>355.5555555555556</c:v>
                </c:pt>
                <c:pt idx="39">
                  <c:v>349.7267759562842</c:v>
                </c:pt>
                <c:pt idx="40">
                  <c:v>344.08602150537638</c:v>
                </c:pt>
                <c:pt idx="41">
                  <c:v>338.62433862433863</c:v>
                </c:pt>
                <c:pt idx="42">
                  <c:v>333.33333333333337</c:v>
                </c:pt>
                <c:pt idx="43">
                  <c:v>328.20512820512823</c:v>
                </c:pt>
                <c:pt idx="44">
                  <c:v>323.23232323232321</c:v>
                </c:pt>
                <c:pt idx="45">
                  <c:v>318.407960199005</c:v>
                </c:pt>
                <c:pt idx="46">
                  <c:v>313.72549019607845</c:v>
                </c:pt>
                <c:pt idx="47">
                  <c:v>309.17874396135267</c:v>
                </c:pt>
                <c:pt idx="48">
                  <c:v>304.76190476190476</c:v>
                </c:pt>
                <c:pt idx="49">
                  <c:v>300.46948356807513</c:v>
                </c:pt>
                <c:pt idx="50">
                  <c:v>296.2962962962963</c:v>
                </c:pt>
                <c:pt idx="51">
                  <c:v>292.23744292237444</c:v>
                </c:pt>
                <c:pt idx="52">
                  <c:v>288.2882882882883</c:v>
                </c:pt>
                <c:pt idx="53">
                  <c:v>284.44444444444446</c:v>
                </c:pt>
                <c:pt idx="54">
                  <c:v>280.70175438596493</c:v>
                </c:pt>
                <c:pt idx="55">
                  <c:v>277.05627705627705</c:v>
                </c:pt>
                <c:pt idx="56">
                  <c:v>273.5042735042735</c:v>
                </c:pt>
                <c:pt idx="57">
                  <c:v>270.042194092827</c:v>
                </c:pt>
                <c:pt idx="58">
                  <c:v>266.66666666666669</c:v>
                </c:pt>
                <c:pt idx="59">
                  <c:v>263.37448559670787</c:v>
                </c:pt>
                <c:pt idx="60">
                  <c:v>260.16260162601628</c:v>
                </c:pt>
                <c:pt idx="61">
                  <c:v>257.02811244979921</c:v>
                </c:pt>
                <c:pt idx="62">
                  <c:v>253.96825396825398</c:v>
                </c:pt>
                <c:pt idx="63">
                  <c:v>250.98039215686276</c:v>
                </c:pt>
                <c:pt idx="64">
                  <c:v>248.06201550387595</c:v>
                </c:pt>
                <c:pt idx="65">
                  <c:v>245.21072796934868</c:v>
                </c:pt>
                <c:pt idx="66">
                  <c:v>242.42424242424246</c:v>
                </c:pt>
                <c:pt idx="67">
                  <c:v>239.70037453183522</c:v>
                </c:pt>
                <c:pt idx="68">
                  <c:v>237.03703703703707</c:v>
                </c:pt>
                <c:pt idx="69">
                  <c:v>234.43223443223442</c:v>
                </c:pt>
                <c:pt idx="70">
                  <c:v>231.8840579710145</c:v>
                </c:pt>
                <c:pt idx="71">
                  <c:v>229.39068100358423</c:v>
                </c:pt>
                <c:pt idx="72">
                  <c:v>226.95035460992909</c:v>
                </c:pt>
                <c:pt idx="73">
                  <c:v>224.56140350877192</c:v>
                </c:pt>
                <c:pt idx="74">
                  <c:v>222.22222222222223</c:v>
                </c:pt>
                <c:pt idx="75">
                  <c:v>219.93127147766324</c:v>
                </c:pt>
                <c:pt idx="76">
                  <c:v>217.68707482993199</c:v>
                </c:pt>
                <c:pt idx="77">
                  <c:v>215.4882154882155</c:v>
                </c:pt>
                <c:pt idx="78">
                  <c:v>213.33333333333334</c:v>
                </c:pt>
                <c:pt idx="79">
                  <c:v>211.22112211221125</c:v>
                </c:pt>
                <c:pt idx="80">
                  <c:v>209.15032679738562</c:v>
                </c:pt>
                <c:pt idx="81">
                  <c:v>207.11974110032364</c:v>
                </c:pt>
                <c:pt idx="82">
                  <c:v>205.12820512820511</c:v>
                </c:pt>
                <c:pt idx="83">
                  <c:v>203.17460317460319</c:v>
                </c:pt>
                <c:pt idx="84">
                  <c:v>201.25786163522014</c:v>
                </c:pt>
                <c:pt idx="85">
                  <c:v>199.37694704049844</c:v>
                </c:pt>
                <c:pt idx="86">
                  <c:v>197.53086419753089</c:v>
                </c:pt>
                <c:pt idx="87">
                  <c:v>195.71865443425077</c:v>
                </c:pt>
                <c:pt idx="88">
                  <c:v>193.93939393939394</c:v>
                </c:pt>
                <c:pt idx="89">
                  <c:v>177.7777777777778</c:v>
                </c:pt>
                <c:pt idx="90">
                  <c:v>164.10256410256412</c:v>
                </c:pt>
                <c:pt idx="91">
                  <c:v>152.38095238095238</c:v>
                </c:pt>
                <c:pt idx="92">
                  <c:v>142.22222222222223</c:v>
                </c:pt>
                <c:pt idx="93">
                  <c:v>133.33333333333334</c:v>
                </c:pt>
                <c:pt idx="94">
                  <c:v>125.49019607843138</c:v>
                </c:pt>
                <c:pt idx="95">
                  <c:v>118.51851851851853</c:v>
                </c:pt>
                <c:pt idx="96">
                  <c:v>112.28070175438596</c:v>
                </c:pt>
                <c:pt idx="97">
                  <c:v>106.66666666666667</c:v>
                </c:pt>
                <c:pt idx="98">
                  <c:v>85.333333333333329</c:v>
                </c:pt>
                <c:pt idx="99">
                  <c:v>71.111111111111114</c:v>
                </c:pt>
                <c:pt idx="100">
                  <c:v>60.952380952380949</c:v>
                </c:pt>
                <c:pt idx="101">
                  <c:v>53.333333333333336</c:v>
                </c:pt>
                <c:pt idx="102">
                  <c:v>47.407407407407405</c:v>
                </c:pt>
                <c:pt idx="103">
                  <c:v>42.666666666666664</c:v>
                </c:pt>
                <c:pt idx="104">
                  <c:v>38.787878787878789</c:v>
                </c:pt>
                <c:pt idx="105">
                  <c:v>35.555555555555557</c:v>
                </c:pt>
                <c:pt idx="106">
                  <c:v>32.820512820512818</c:v>
                </c:pt>
                <c:pt idx="107">
                  <c:v>30.476190476190474</c:v>
                </c:pt>
              </c:numCache>
            </c:numRef>
          </c:xVal>
          <c:yVal>
            <c:numRef>
              <c:f>Лист1!$K$13:$K$119</c:f>
              <c:numCache>
                <c:formatCode>0.000</c:formatCode>
                <c:ptCount val="107"/>
                <c:pt idx="0">
                  <c:v>0.99997045264427986</c:v>
                </c:pt>
                <c:pt idx="1">
                  <c:v>0.99888170352540417</c:v>
                </c:pt>
                <c:pt idx="2">
                  <c:v>0.99238557983806308</c:v>
                </c:pt>
                <c:pt idx="3">
                  <c:v>0.97402479322345992</c:v>
                </c:pt>
                <c:pt idx="4">
                  <c:v>0.93866908946760663</c:v>
                </c:pt>
                <c:pt idx="5">
                  <c:v>0.91920242767052163</c:v>
                </c:pt>
                <c:pt idx="6">
                  <c:v>0.90831626380451203</c:v>
                </c:pt>
                <c:pt idx="7">
                  <c:v>0.89667230189539104</c:v>
                </c:pt>
                <c:pt idx="8">
                  <c:v>0.88428418326046021</c:v>
                </c:pt>
                <c:pt idx="9">
                  <c:v>0.87116971508243679</c:v>
                </c:pt>
                <c:pt idx="10">
                  <c:v>0.8573506232699184</c:v>
                </c:pt>
                <c:pt idx="11">
                  <c:v>0.84285230471365125</c:v>
                </c:pt>
                <c:pt idx="12">
                  <c:v>0.82770357938073336</c:v>
                </c:pt>
                <c:pt idx="13">
                  <c:v>0.81193644184659508</c:v>
                </c:pt>
                <c:pt idx="14">
                  <c:v>0.79558581131877704</c:v>
                </c:pt>
                <c:pt idx="15">
                  <c:v>0.77868927891808659</c:v>
                </c:pt>
                <c:pt idx="16">
                  <c:v>0.76128685091217119</c:v>
                </c:pt>
                <c:pt idx="17">
                  <c:v>0.74342068670547901</c:v>
                </c:pt>
                <c:pt idx="18">
                  <c:v>0.72513483064139106</c:v>
                </c:pt>
                <c:pt idx="19">
                  <c:v>0.70647493703272035</c:v>
                </c:pt>
                <c:pt idx="20">
                  <c:v>0.68748798827368762</c:v>
                </c:pt>
                <c:pt idx="21">
                  <c:v>0.66822200637018148</c:v>
                </c:pt>
                <c:pt idx="22">
                  <c:v>0.64872575872808735</c:v>
                </c:pt>
                <c:pt idx="23">
                  <c:v>0.62904845953658473</c:v>
                </c:pt>
                <c:pt idx="24">
                  <c:v>0.60923946855184063</c:v>
                </c:pt>
                <c:pt idx="25">
                  <c:v>0.58934798950642064</c:v>
                </c:pt>
                <c:pt idx="26">
                  <c:v>0.56942277072388137</c:v>
                </c:pt>
                <c:pt idx="27">
                  <c:v>0.54951181079252165</c:v>
                </c:pt>
                <c:pt idx="28">
                  <c:v>0.52966207233672813</c:v>
                </c:pt>
                <c:pt idx="29">
                  <c:v>0.50991920701219928</c:v>
                </c:pt>
                <c:pt idx="30">
                  <c:v>0.49032729483972598</c:v>
                </c:pt>
                <c:pt idx="31">
                  <c:v>0.47092860088232924</c:v>
                </c:pt>
                <c:pt idx="32">
                  <c:v>0.45176335206724183</c:v>
                </c:pt>
                <c:pt idx="33">
                  <c:v>0.43286953666582056</c:v>
                </c:pt>
                <c:pt idx="34">
                  <c:v>0.41428272858231113</c:v>
                </c:pt>
                <c:pt idx="35">
                  <c:v>0.3960359381802811</c:v>
                </c:pt>
                <c:pt idx="36">
                  <c:v>0.37815949090905249</c:v>
                </c:pt>
                <c:pt idx="37">
                  <c:v>0.36068093449824429</c:v>
                </c:pt>
                <c:pt idx="38">
                  <c:v>0.34362497498350203</c:v>
                </c:pt>
                <c:pt idx="39">
                  <c:v>0.32701344132713933</c:v>
                </c:pt>
                <c:pt idx="40">
                  <c:v>0.31086527791912272</c:v>
                </c:pt>
                <c:pt idx="41">
                  <c:v>0.29519656380026071</c:v>
                </c:pt>
                <c:pt idx="42">
                  <c:v>0.28002055705216439</c:v>
                </c:pt>
                <c:pt idx="43">
                  <c:v>0.26534776245656216</c:v>
                </c:pt>
                <c:pt idx="44">
                  <c:v>0.25118602024628511</c:v>
                </c:pt>
                <c:pt idx="45">
                  <c:v>0.23754061355542047</c:v>
                </c:pt>
                <c:pt idx="46">
                  <c:v>0.22441439202787777</c:v>
                </c:pt>
                <c:pt idx="47">
                  <c:v>0.21180790896070001</c:v>
                </c:pt>
                <c:pt idx="48">
                  <c:v>0.19971956933752399</c:v>
                </c:pt>
                <c:pt idx="49">
                  <c:v>0.18814578614364133</c:v>
                </c:pt>
                <c:pt idx="50">
                  <c:v>0.17708114244070317</c:v>
                </c:pt>
                <c:pt idx="51">
                  <c:v>0.16651855680898575</c:v>
                </c:pt>
                <c:pt idx="52">
                  <c:v>0.15644944993040943</c:v>
                </c:pt>
                <c:pt idx="53">
                  <c:v>0.14686391027820364</c:v>
                </c:pt>
                <c:pt idx="54">
                  <c:v>0.13775085709132343</c:v>
                </c:pt>
                <c:pt idx="55">
                  <c:v>0.12909819903603614</c:v>
                </c:pt>
                <c:pt idx="56">
                  <c:v>0.12089298718663835</c:v>
                </c:pt>
                <c:pt idx="57">
                  <c:v>0.11312156118597941</c:v>
                </c:pt>
                <c:pt idx="58">
                  <c:v>0.10576968766915132</c:v>
                </c:pt>
                <c:pt idx="59">
                  <c:v>9.882269024606409E-2</c:v>
                </c:pt>
                <c:pt idx="60">
                  <c:v>9.2265570537257438E-2</c:v>
                </c:pt>
                <c:pt idx="61">
                  <c:v>8.6083119939724922E-2</c:v>
                </c:pt>
                <c:pt idx="62">
                  <c:v>8.026002196400546E-2</c:v>
                </c:pt>
                <c:pt idx="63">
                  <c:v>7.4780945129413759E-2</c:v>
                </c:pt>
                <c:pt idx="64">
                  <c:v>6.9630626530664638E-2</c:v>
                </c:pt>
                <c:pt idx="65">
                  <c:v>6.4793946296539978E-2</c:v>
                </c:pt>
                <c:pt idx="66">
                  <c:v>6.02559932503016E-2</c:v>
                </c:pt>
                <c:pt idx="67">
                  <c:v>5.600212215323673E-2</c:v>
                </c:pt>
                <c:pt idx="68">
                  <c:v>5.2018002968328654E-2</c:v>
                </c:pt>
                <c:pt idx="69">
                  <c:v>4.8289662621943508E-2</c:v>
                </c:pt>
                <c:pt idx="70">
                  <c:v>4.4803519769174495E-2</c:v>
                </c:pt>
                <c:pt idx="71">
                  <c:v>4.1546413084620891E-2</c:v>
                </c:pt>
                <c:pt idx="72">
                  <c:v>3.8505623606457741E-2</c:v>
                </c:pt>
                <c:pt idx="73">
                  <c:v>3.5668891659196046E-2</c:v>
                </c:pt>
                <c:pt idx="74">
                  <c:v>3.3024428870918519E-2</c:v>
                </c:pt>
                <c:pt idx="75">
                  <c:v>3.056092578538681E-2</c:v>
                </c:pt>
                <c:pt idx="76">
                  <c:v>2.8267555549409754E-2</c:v>
                </c:pt>
                <c:pt idx="77">
                  <c:v>2.6133974132363434E-2</c:v>
                </c:pt>
                <c:pt idx="78">
                  <c:v>2.4150317508704985E-2</c:v>
                </c:pt>
                <c:pt idx="79">
                  <c:v>2.2307196206581358E-2</c:v>
                </c:pt>
                <c:pt idx="80">
                  <c:v>2.0595687596908534E-2</c:v>
                </c:pt>
                <c:pt idx="81">
                  <c:v>1.9007326268207673E-2</c:v>
                </c:pt>
                <c:pt idx="82">
                  <c:v>1.7534092803537647E-2</c:v>
                </c:pt>
                <c:pt idx="83">
                  <c:v>1.6168401247464562E-2</c:v>
                </c:pt>
                <c:pt idx="84">
                  <c:v>1.4903085523497235E-2</c:v>
                </c:pt>
                <c:pt idx="85">
                  <c:v>1.373138503602896E-2</c:v>
                </c:pt>
                <c:pt idx="86">
                  <c:v>1.2646929665766882E-2</c:v>
                </c:pt>
                <c:pt idx="87">
                  <c:v>1.1643724344019165E-2</c:v>
                </c:pt>
                <c:pt idx="88">
                  <c:v>1.0716133369123691E-2</c:v>
                </c:pt>
                <c:pt idx="89">
                  <c:v>4.5848241889987129E-3</c:v>
                </c:pt>
                <c:pt idx="90">
                  <c:v>1.903226921754343E-3</c:v>
                </c:pt>
                <c:pt idx="91">
                  <c:v>7.7005747941753864E-4</c:v>
                </c:pt>
                <c:pt idx="92">
                  <c:v>3.0473706843503934E-4</c:v>
                </c:pt>
                <c:pt idx="93">
                  <c:v>1.1827254810609489E-4</c:v>
                </c:pt>
                <c:pt idx="94">
                  <c:v>4.5119470152859921E-5</c:v>
                </c:pt>
                <c:pt idx="95">
                  <c:v>1.6949903115712632E-5</c:v>
                </c:pt>
                <c:pt idx="96">
                  <c:v>6.2801592298059466E-6</c:v>
                </c:pt>
                <c:pt idx="97">
                  <c:v>2.2980139981414427E-6</c:v>
                </c:pt>
                <c:pt idx="98">
                  <c:v>1.2951412806458933E-8</c:v>
                </c:pt>
                <c:pt idx="99">
                  <c:v>6.0433993999753769E-11</c:v>
                </c:pt>
                <c:pt idx="100">
                  <c:v>2.470755843463957E-13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C-45FD-B16B-1E420DE8A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012928"/>
        <c:axId val="422017728"/>
      </c:scatterChart>
      <c:valAx>
        <c:axId val="422012928"/>
        <c:scaling>
          <c:orientation val="minMax"/>
          <c:max val="1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t, day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422017728"/>
        <c:crosses val="autoZero"/>
        <c:crossBetween val="midCat"/>
      </c:valAx>
      <c:valAx>
        <c:axId val="422017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ru-RU"/>
                  <a:t>Обводненность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42201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4376068951585754"/>
          <c:y val="0.37708904422305561"/>
          <c:w val="0.37072318362399836"/>
          <c:h val="0.153420859804508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Дебит жидкости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Лист1!$I$13:$I$120</c:f>
              <c:numCache>
                <c:formatCode>0.0</c:formatCode>
                <c:ptCount val="108"/>
                <c:pt idx="0">
                  <c:v>4266.666666666667</c:v>
                </c:pt>
                <c:pt idx="1">
                  <c:v>2133.3333333333335</c:v>
                </c:pt>
                <c:pt idx="2">
                  <c:v>1422.2222222222224</c:v>
                </c:pt>
                <c:pt idx="3">
                  <c:v>1066.6666666666667</c:v>
                </c:pt>
                <c:pt idx="4">
                  <c:v>853.33333333333337</c:v>
                </c:pt>
                <c:pt idx="5">
                  <c:v>790.12345679012356</c:v>
                </c:pt>
                <c:pt idx="6">
                  <c:v>761.90476190476193</c:v>
                </c:pt>
                <c:pt idx="7">
                  <c:v>735.63218390804593</c:v>
                </c:pt>
                <c:pt idx="8">
                  <c:v>711.1111111111112</c:v>
                </c:pt>
                <c:pt idx="9">
                  <c:v>688.17204301075276</c:v>
                </c:pt>
                <c:pt idx="10">
                  <c:v>666.66666666666674</c:v>
                </c:pt>
                <c:pt idx="11">
                  <c:v>646.46464646464642</c:v>
                </c:pt>
                <c:pt idx="12">
                  <c:v>627.45098039215691</c:v>
                </c:pt>
                <c:pt idx="13">
                  <c:v>609.52380952380952</c:v>
                </c:pt>
                <c:pt idx="14">
                  <c:v>592.59259259259261</c:v>
                </c:pt>
                <c:pt idx="15">
                  <c:v>576.5765765765766</c:v>
                </c:pt>
                <c:pt idx="16">
                  <c:v>561.40350877192986</c:v>
                </c:pt>
                <c:pt idx="17">
                  <c:v>547.008547008547</c:v>
                </c:pt>
                <c:pt idx="18">
                  <c:v>533.33333333333337</c:v>
                </c:pt>
                <c:pt idx="19">
                  <c:v>520.32520325203257</c:v>
                </c:pt>
                <c:pt idx="20">
                  <c:v>507.93650793650795</c:v>
                </c:pt>
                <c:pt idx="21">
                  <c:v>496.12403100775191</c:v>
                </c:pt>
                <c:pt idx="22">
                  <c:v>484.84848484848493</c:v>
                </c:pt>
                <c:pt idx="23">
                  <c:v>474.07407407407413</c:v>
                </c:pt>
                <c:pt idx="24">
                  <c:v>463.768115942029</c:v>
                </c:pt>
                <c:pt idx="25">
                  <c:v>453.90070921985819</c:v>
                </c:pt>
                <c:pt idx="26">
                  <c:v>444.44444444444446</c:v>
                </c:pt>
                <c:pt idx="27">
                  <c:v>435.37414965986397</c:v>
                </c:pt>
                <c:pt idx="28">
                  <c:v>426.66666666666669</c:v>
                </c:pt>
                <c:pt idx="29">
                  <c:v>418.30065359477123</c:v>
                </c:pt>
                <c:pt idx="30">
                  <c:v>410.25641025641022</c:v>
                </c:pt>
                <c:pt idx="31">
                  <c:v>402.51572327044028</c:v>
                </c:pt>
                <c:pt idx="32">
                  <c:v>395.06172839506178</c:v>
                </c:pt>
                <c:pt idx="33">
                  <c:v>387.87878787878788</c:v>
                </c:pt>
                <c:pt idx="34">
                  <c:v>380.95238095238096</c:v>
                </c:pt>
                <c:pt idx="35">
                  <c:v>374.26900584795322</c:v>
                </c:pt>
                <c:pt idx="36">
                  <c:v>367.81609195402297</c:v>
                </c:pt>
                <c:pt idx="37">
                  <c:v>361.58192090395482</c:v>
                </c:pt>
                <c:pt idx="38">
                  <c:v>355.5555555555556</c:v>
                </c:pt>
                <c:pt idx="39">
                  <c:v>349.7267759562842</c:v>
                </c:pt>
                <c:pt idx="40">
                  <c:v>344.08602150537638</c:v>
                </c:pt>
                <c:pt idx="41">
                  <c:v>338.62433862433863</c:v>
                </c:pt>
                <c:pt idx="42">
                  <c:v>333.33333333333337</c:v>
                </c:pt>
                <c:pt idx="43">
                  <c:v>328.20512820512823</c:v>
                </c:pt>
                <c:pt idx="44">
                  <c:v>323.23232323232321</c:v>
                </c:pt>
                <c:pt idx="45">
                  <c:v>318.407960199005</c:v>
                </c:pt>
                <c:pt idx="46">
                  <c:v>313.72549019607845</c:v>
                </c:pt>
                <c:pt idx="47">
                  <c:v>309.17874396135267</c:v>
                </c:pt>
                <c:pt idx="48">
                  <c:v>304.76190476190476</c:v>
                </c:pt>
                <c:pt idx="49">
                  <c:v>300.46948356807513</c:v>
                </c:pt>
                <c:pt idx="50">
                  <c:v>296.2962962962963</c:v>
                </c:pt>
                <c:pt idx="51">
                  <c:v>292.23744292237444</c:v>
                </c:pt>
                <c:pt idx="52">
                  <c:v>288.2882882882883</c:v>
                </c:pt>
                <c:pt idx="53">
                  <c:v>284.44444444444446</c:v>
                </c:pt>
                <c:pt idx="54">
                  <c:v>280.70175438596493</c:v>
                </c:pt>
                <c:pt idx="55">
                  <c:v>277.05627705627705</c:v>
                </c:pt>
                <c:pt idx="56">
                  <c:v>273.5042735042735</c:v>
                </c:pt>
                <c:pt idx="57">
                  <c:v>270.042194092827</c:v>
                </c:pt>
                <c:pt idx="58">
                  <c:v>266.66666666666669</c:v>
                </c:pt>
                <c:pt idx="59">
                  <c:v>263.37448559670787</c:v>
                </c:pt>
                <c:pt idx="60">
                  <c:v>260.16260162601628</c:v>
                </c:pt>
                <c:pt idx="61">
                  <c:v>257.02811244979921</c:v>
                </c:pt>
                <c:pt idx="62">
                  <c:v>253.96825396825398</c:v>
                </c:pt>
                <c:pt idx="63">
                  <c:v>250.98039215686276</c:v>
                </c:pt>
                <c:pt idx="64">
                  <c:v>248.06201550387595</c:v>
                </c:pt>
                <c:pt idx="65">
                  <c:v>245.21072796934868</c:v>
                </c:pt>
                <c:pt idx="66">
                  <c:v>242.42424242424246</c:v>
                </c:pt>
                <c:pt idx="67">
                  <c:v>239.70037453183522</c:v>
                </c:pt>
                <c:pt idx="68">
                  <c:v>237.03703703703707</c:v>
                </c:pt>
                <c:pt idx="69">
                  <c:v>234.43223443223442</c:v>
                </c:pt>
                <c:pt idx="70">
                  <c:v>231.8840579710145</c:v>
                </c:pt>
                <c:pt idx="71">
                  <c:v>229.39068100358423</c:v>
                </c:pt>
                <c:pt idx="72">
                  <c:v>226.95035460992909</c:v>
                </c:pt>
                <c:pt idx="73">
                  <c:v>224.56140350877192</c:v>
                </c:pt>
                <c:pt idx="74">
                  <c:v>222.22222222222223</c:v>
                </c:pt>
                <c:pt idx="75">
                  <c:v>219.93127147766324</c:v>
                </c:pt>
                <c:pt idx="76">
                  <c:v>217.68707482993199</c:v>
                </c:pt>
                <c:pt idx="77">
                  <c:v>215.4882154882155</c:v>
                </c:pt>
                <c:pt idx="78">
                  <c:v>213.33333333333334</c:v>
                </c:pt>
                <c:pt idx="79">
                  <c:v>211.22112211221125</c:v>
                </c:pt>
                <c:pt idx="80">
                  <c:v>209.15032679738562</c:v>
                </c:pt>
                <c:pt idx="81">
                  <c:v>207.11974110032364</c:v>
                </c:pt>
                <c:pt idx="82">
                  <c:v>205.12820512820511</c:v>
                </c:pt>
                <c:pt idx="83">
                  <c:v>203.17460317460319</c:v>
                </c:pt>
                <c:pt idx="84">
                  <c:v>201.25786163522014</c:v>
                </c:pt>
                <c:pt idx="85">
                  <c:v>199.37694704049844</c:v>
                </c:pt>
                <c:pt idx="86">
                  <c:v>197.53086419753089</c:v>
                </c:pt>
                <c:pt idx="87">
                  <c:v>195.71865443425077</c:v>
                </c:pt>
                <c:pt idx="88">
                  <c:v>193.93939393939394</c:v>
                </c:pt>
                <c:pt idx="89">
                  <c:v>177.7777777777778</c:v>
                </c:pt>
                <c:pt idx="90">
                  <c:v>164.10256410256412</c:v>
                </c:pt>
                <c:pt idx="91">
                  <c:v>152.38095238095238</c:v>
                </c:pt>
                <c:pt idx="92">
                  <c:v>142.22222222222223</c:v>
                </c:pt>
                <c:pt idx="93">
                  <c:v>133.33333333333334</c:v>
                </c:pt>
                <c:pt idx="94">
                  <c:v>125.49019607843138</c:v>
                </c:pt>
                <c:pt idx="95">
                  <c:v>118.51851851851853</c:v>
                </c:pt>
                <c:pt idx="96">
                  <c:v>112.28070175438596</c:v>
                </c:pt>
                <c:pt idx="97">
                  <c:v>106.66666666666667</c:v>
                </c:pt>
                <c:pt idx="98">
                  <c:v>85.333333333333329</c:v>
                </c:pt>
                <c:pt idx="99">
                  <c:v>71.111111111111114</c:v>
                </c:pt>
                <c:pt idx="100">
                  <c:v>60.952380952380949</c:v>
                </c:pt>
                <c:pt idx="101">
                  <c:v>53.333333333333336</c:v>
                </c:pt>
                <c:pt idx="102">
                  <c:v>47.407407407407405</c:v>
                </c:pt>
                <c:pt idx="103">
                  <c:v>42.666666666666664</c:v>
                </c:pt>
                <c:pt idx="104">
                  <c:v>38.787878787878789</c:v>
                </c:pt>
                <c:pt idx="105">
                  <c:v>35.555555555555557</c:v>
                </c:pt>
                <c:pt idx="106">
                  <c:v>32.820512820512818</c:v>
                </c:pt>
                <c:pt idx="107">
                  <c:v>30.476190476190474</c:v>
                </c:pt>
              </c:numCache>
            </c:numRef>
          </c:xVal>
          <c:yVal>
            <c:numRef>
              <c:f>Лист1!$N$13:$N$120</c:f>
              <c:numCache>
                <c:formatCode>0.0</c:formatCode>
                <c:ptCount val="108"/>
                <c:pt idx="0">
                  <c:v>246.72024590726446</c:v>
                </c:pt>
                <c:pt idx="1">
                  <c:v>246.54715797786682</c:v>
                </c:pt>
                <c:pt idx="2">
                  <c:v>245.5194390730783</c:v>
                </c:pt>
                <c:pt idx="3">
                  <c:v>242.66046401558242</c:v>
                </c:pt>
                <c:pt idx="4">
                  <c:v>237.33863248963769</c:v>
                </c:pt>
                <c:pt idx="5">
                  <c:v>234.50691612148938</c:v>
                </c:pt>
                <c:pt idx="6">
                  <c:v>232.95262520818105</c:v>
                </c:pt>
                <c:pt idx="7">
                  <c:v>231.31278249602013</c:v>
                </c:pt>
                <c:pt idx="8">
                  <c:v>229.5932975795956</c:v>
                </c:pt>
                <c:pt idx="9">
                  <c:v>227.80063318615859</c:v>
                </c:pt>
                <c:pt idx="10">
                  <c:v>225.94169483421604</c:v>
                </c:pt>
                <c:pt idx="11">
                  <c:v>224.02372308155097</c:v>
                </c:pt>
                <c:pt idx="12">
                  <c:v>222.05419013234857</c:v>
                </c:pt>
                <c:pt idx="13">
                  <c:v>220.0407022186954</c:v>
                </c:pt>
                <c:pt idx="14">
                  <c:v>217.99090884227419</c:v>
                </c:pt>
                <c:pt idx="15">
                  <c:v>215.912419661938</c:v>
                </c:pt>
                <c:pt idx="16">
                  <c:v>213.81272954451958</c:v>
                </c:pt>
                <c:pt idx="17">
                  <c:v>211.69915206071383</c:v>
                </c:pt>
                <c:pt idx="18">
                  <c:v>209.57876150500445</c:v>
                </c:pt>
                <c:pt idx="19">
                  <c:v>207.45834334734454</c:v>
                </c:pt>
                <c:pt idx="20">
                  <c:v>205.34435288294327</c:v>
                </c:pt>
                <c:pt idx="21">
                  <c:v>203.24288173291291</c:v>
                </c:pt>
                <c:pt idx="22">
                  <c:v>201.15963176025423</c:v>
                </c:pt>
                <c:pt idx="23">
                  <c:v>199.09989590012259</c:v>
                </c:pt>
                <c:pt idx="24">
                  <c:v>197.0685453578819</c:v>
                </c:pt>
                <c:pt idx="25">
                  <c:v>195.07002260052198</c:v>
                </c:pt>
                <c:pt idx="26">
                  <c:v>193.10833955408151</c:v>
                </c:pt>
                <c:pt idx="27">
                  <c:v>191.18708041941869</c:v>
                </c:pt>
                <c:pt idx="28">
                  <c:v>189.30940852880536</c:v>
                </c:pt>
                <c:pt idx="29">
                  <c:v>187.47807668438941</c:v>
                </c:pt>
                <c:pt idx="30">
                  <c:v>185.69544044475546</c:v>
                </c:pt>
                <c:pt idx="31">
                  <c:v>183.96347385601297</c:v>
                </c:pt>
                <c:pt idx="32">
                  <c:v>182.28378715763796</c:v>
                </c:pt>
                <c:pt idx="33">
                  <c:v>180.65764602946666</c:v>
                </c:pt>
                <c:pt idx="34">
                  <c:v>179.08599198373926</c:v>
                </c:pt>
                <c:pt idx="35">
                  <c:v>177.56946354404056</c:v>
                </c:pt>
                <c:pt idx="36">
                  <c:v>176.10841789065216</c:v>
                </c:pt>
                <c:pt idx="37">
                  <c:v>174.70295268862725</c:v>
                </c:pt>
                <c:pt idx="38">
                  <c:v>173.35292785035307</c:v>
                </c:pt>
                <c:pt idx="39">
                  <c:v>172.0579870181208</c:v>
                </c:pt>
                <c:pt idx="40">
                  <c:v>170.81757858400968</c:v>
                </c:pt>
                <c:pt idx="41">
                  <c:v>169.63097609402863</c:v>
                </c:pt>
                <c:pt idx="42">
                  <c:v>168.49729791083183</c:v>
                </c:pt>
                <c:pt idx="43">
                  <c:v>167.41552603437827</c:v>
                </c:pt>
                <c:pt idx="44">
                  <c:v>166.38452400263333</c:v>
                </c:pt>
                <c:pt idx="45">
                  <c:v>165.40305381484757</c:v>
                </c:pt>
                <c:pt idx="46">
                  <c:v>164.46979183815819</c:v>
                </c:pt>
                <c:pt idx="47">
                  <c:v>163.58334367433295</c:v>
                </c:pt>
                <c:pt idx="48">
                  <c:v>162.74225797752294</c:v>
                </c:pt>
                <c:pt idx="49">
                  <c:v>161.94503922603218</c:v>
                </c:pt>
                <c:pt idx="50">
                  <c:v>161.1901594614792</c:v>
                </c:pt>
                <c:pt idx="51">
                  <c:v>160.47606901745309</c:v>
                </c:pt>
                <c:pt idx="52">
                  <c:v>159.8012062669938</c:v>
                </c:pt>
                <c:pt idx="53">
                  <c:v>159.16400642408939</c:v>
                </c:pt>
                <c:pt idx="54">
                  <c:v>158.56290943901476</c:v>
                </c:pt>
                <c:pt idx="55">
                  <c:v>157.99636703086816</c:v>
                </c:pt>
                <c:pt idx="56">
                  <c:v>157.46284890321749</c:v>
                </c:pt>
                <c:pt idx="57">
                  <c:v>156.96084819046229</c:v>
                </c:pt>
                <c:pt idx="58">
                  <c:v>156.48888618346353</c:v>
                </c:pt>
                <c:pt idx="59">
                  <c:v>156.04551638329113</c:v>
                </c:pt>
                <c:pt idx="60">
                  <c:v>155.62932793168289</c:v>
                </c:pt>
                <c:pt idx="61">
                  <c:v>155.23894846608758</c:v>
                </c:pt>
                <c:pt idx="62">
                  <c:v>154.87304644605223</c:v>
                </c:pt>
                <c:pt idx="63">
                  <c:v>154.53033299628828</c:v>
                </c:pt>
                <c:pt idx="64">
                  <c:v>154.20956331006843</c:v>
                </c:pt>
                <c:pt idx="65">
                  <c:v>153.90953765472773</c:v>
                </c:pt>
                <c:pt idx="66">
                  <c:v>153.6291020190188</c:v>
                </c:pt>
                <c:pt idx="67">
                  <c:v>153.36714843994326</c:v>
                </c:pt>
                <c:pt idx="68">
                  <c:v>153.12261504448892</c:v>
                </c:pt>
                <c:pt idx="69">
                  <c:v>152.89448583948089</c:v>
                </c:pt>
                <c:pt idx="70">
                  <c:v>152.68179028052748</c:v>
                </c:pt>
                <c:pt idx="71">
                  <c:v>152.48360264883686</c:v>
                </c:pt>
                <c:pt idx="72">
                  <c:v>152.29904126251651</c:v>
                </c:pt>
                <c:pt idx="73">
                  <c:v>152.12726754685829</c:v>
                </c:pt>
                <c:pt idx="74">
                  <c:v>151.96748498607579</c:v>
                </c:pt>
                <c:pt idx="75">
                  <c:v>151.81893797700172</c:v>
                </c:pt>
                <c:pt idx="76">
                  <c:v>151.68091060338509</c:v>
                </c:pt>
                <c:pt idx="77">
                  <c:v>151.55272534765058</c:v>
                </c:pt>
                <c:pt idx="78">
                  <c:v>151.43374175530562</c:v>
                </c:pt>
                <c:pt idx="79">
                  <c:v>151.32335506560082</c:v>
                </c:pt>
                <c:pt idx="80">
                  <c:v>151.22099482057106</c:v>
                </c:pt>
                <c:pt idx="81">
                  <c:v>151.1261234632056</c:v>
                </c:pt>
                <c:pt idx="82">
                  <c:v>151.03823493421478</c:v>
                </c:pt>
                <c:pt idx="83">
                  <c:v>150.95685327567574</c:v>
                </c:pt>
                <c:pt idx="84">
                  <c:v>150.88153124874927</c:v>
                </c:pt>
                <c:pt idx="85">
                  <c:v>150.81184897165633</c:v>
                </c:pt>
                <c:pt idx="86">
                  <c:v>150.74741258318818</c:v>
                </c:pt>
                <c:pt idx="87">
                  <c:v>150.68785293618924</c:v>
                </c:pt>
                <c:pt idx="88">
                  <c:v>150.63282432469563</c:v>
                </c:pt>
                <c:pt idx="89">
                  <c:v>150.27009757835532</c:v>
                </c:pt>
                <c:pt idx="90">
                  <c:v>150.1120034573579</c:v>
                </c:pt>
                <c:pt idx="91">
                  <c:v>150.04529715924616</c:v>
                </c:pt>
                <c:pt idx="92">
                  <c:v>150.01792230512709</c:v>
                </c:pt>
                <c:pt idx="93">
                  <c:v>150.00695537876703</c:v>
                </c:pt>
                <c:pt idx="94">
                  <c:v>150.00265331228201</c:v>
                </c:pt>
                <c:pt idx="95">
                  <c:v>150.00099675127606</c:v>
                </c:pt>
                <c:pt idx="96">
                  <c:v>150.0003693077476</c:v>
                </c:pt>
                <c:pt idx="97">
                  <c:v>150.00013513559415</c:v>
                </c:pt>
                <c:pt idx="98">
                  <c:v>150.00000076161211</c:v>
                </c:pt>
                <c:pt idx="99">
                  <c:v>150.00000000355385</c:v>
                </c:pt>
                <c:pt idx="100">
                  <c:v>150.00000000001452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C7-4D9D-B5AE-A343B0F65F2E}"/>
            </c:ext>
          </c:extLst>
        </c:ser>
        <c:ser>
          <c:idx val="1"/>
          <c:order val="1"/>
          <c:tx>
            <c:v>Дебит нефти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Лист1!$I$13:$I$120</c:f>
              <c:numCache>
                <c:formatCode>0.0</c:formatCode>
                <c:ptCount val="108"/>
                <c:pt idx="0">
                  <c:v>4266.666666666667</c:v>
                </c:pt>
                <c:pt idx="1">
                  <c:v>2133.3333333333335</c:v>
                </c:pt>
                <c:pt idx="2">
                  <c:v>1422.2222222222224</c:v>
                </c:pt>
                <c:pt idx="3">
                  <c:v>1066.6666666666667</c:v>
                </c:pt>
                <c:pt idx="4">
                  <c:v>853.33333333333337</c:v>
                </c:pt>
                <c:pt idx="5">
                  <c:v>790.12345679012356</c:v>
                </c:pt>
                <c:pt idx="6">
                  <c:v>761.90476190476193</c:v>
                </c:pt>
                <c:pt idx="7">
                  <c:v>735.63218390804593</c:v>
                </c:pt>
                <c:pt idx="8">
                  <c:v>711.1111111111112</c:v>
                </c:pt>
                <c:pt idx="9">
                  <c:v>688.17204301075276</c:v>
                </c:pt>
                <c:pt idx="10">
                  <c:v>666.66666666666674</c:v>
                </c:pt>
                <c:pt idx="11">
                  <c:v>646.46464646464642</c:v>
                </c:pt>
                <c:pt idx="12">
                  <c:v>627.45098039215691</c:v>
                </c:pt>
                <c:pt idx="13">
                  <c:v>609.52380952380952</c:v>
                </c:pt>
                <c:pt idx="14">
                  <c:v>592.59259259259261</c:v>
                </c:pt>
                <c:pt idx="15">
                  <c:v>576.5765765765766</c:v>
                </c:pt>
                <c:pt idx="16">
                  <c:v>561.40350877192986</c:v>
                </c:pt>
                <c:pt idx="17">
                  <c:v>547.008547008547</c:v>
                </c:pt>
                <c:pt idx="18">
                  <c:v>533.33333333333337</c:v>
                </c:pt>
                <c:pt idx="19">
                  <c:v>520.32520325203257</c:v>
                </c:pt>
                <c:pt idx="20">
                  <c:v>507.93650793650795</c:v>
                </c:pt>
                <c:pt idx="21">
                  <c:v>496.12403100775191</c:v>
                </c:pt>
                <c:pt idx="22">
                  <c:v>484.84848484848493</c:v>
                </c:pt>
                <c:pt idx="23">
                  <c:v>474.07407407407413</c:v>
                </c:pt>
                <c:pt idx="24">
                  <c:v>463.768115942029</c:v>
                </c:pt>
                <c:pt idx="25">
                  <c:v>453.90070921985819</c:v>
                </c:pt>
                <c:pt idx="26">
                  <c:v>444.44444444444446</c:v>
                </c:pt>
                <c:pt idx="27">
                  <c:v>435.37414965986397</c:v>
                </c:pt>
                <c:pt idx="28">
                  <c:v>426.66666666666669</c:v>
                </c:pt>
                <c:pt idx="29">
                  <c:v>418.30065359477123</c:v>
                </c:pt>
                <c:pt idx="30">
                  <c:v>410.25641025641022</c:v>
                </c:pt>
                <c:pt idx="31">
                  <c:v>402.51572327044028</c:v>
                </c:pt>
                <c:pt idx="32">
                  <c:v>395.06172839506178</c:v>
                </c:pt>
                <c:pt idx="33">
                  <c:v>387.87878787878788</c:v>
                </c:pt>
                <c:pt idx="34">
                  <c:v>380.95238095238096</c:v>
                </c:pt>
                <c:pt idx="35">
                  <c:v>374.26900584795322</c:v>
                </c:pt>
                <c:pt idx="36">
                  <c:v>367.81609195402297</c:v>
                </c:pt>
                <c:pt idx="37">
                  <c:v>361.58192090395482</c:v>
                </c:pt>
                <c:pt idx="38">
                  <c:v>355.5555555555556</c:v>
                </c:pt>
                <c:pt idx="39">
                  <c:v>349.7267759562842</c:v>
                </c:pt>
                <c:pt idx="40">
                  <c:v>344.08602150537638</c:v>
                </c:pt>
                <c:pt idx="41">
                  <c:v>338.62433862433863</c:v>
                </c:pt>
                <c:pt idx="42">
                  <c:v>333.33333333333337</c:v>
                </c:pt>
                <c:pt idx="43">
                  <c:v>328.20512820512823</c:v>
                </c:pt>
                <c:pt idx="44">
                  <c:v>323.23232323232321</c:v>
                </c:pt>
                <c:pt idx="45">
                  <c:v>318.407960199005</c:v>
                </c:pt>
                <c:pt idx="46">
                  <c:v>313.72549019607845</c:v>
                </c:pt>
                <c:pt idx="47">
                  <c:v>309.17874396135267</c:v>
                </c:pt>
                <c:pt idx="48">
                  <c:v>304.76190476190476</c:v>
                </c:pt>
                <c:pt idx="49">
                  <c:v>300.46948356807513</c:v>
                </c:pt>
                <c:pt idx="50">
                  <c:v>296.2962962962963</c:v>
                </c:pt>
                <c:pt idx="51">
                  <c:v>292.23744292237444</c:v>
                </c:pt>
                <c:pt idx="52">
                  <c:v>288.2882882882883</c:v>
                </c:pt>
                <c:pt idx="53">
                  <c:v>284.44444444444446</c:v>
                </c:pt>
                <c:pt idx="54">
                  <c:v>280.70175438596493</c:v>
                </c:pt>
                <c:pt idx="55">
                  <c:v>277.05627705627705</c:v>
                </c:pt>
                <c:pt idx="56">
                  <c:v>273.5042735042735</c:v>
                </c:pt>
                <c:pt idx="57">
                  <c:v>270.042194092827</c:v>
                </c:pt>
                <c:pt idx="58">
                  <c:v>266.66666666666669</c:v>
                </c:pt>
                <c:pt idx="59">
                  <c:v>263.37448559670787</c:v>
                </c:pt>
                <c:pt idx="60">
                  <c:v>260.16260162601628</c:v>
                </c:pt>
                <c:pt idx="61">
                  <c:v>257.02811244979921</c:v>
                </c:pt>
                <c:pt idx="62">
                  <c:v>253.96825396825398</c:v>
                </c:pt>
                <c:pt idx="63">
                  <c:v>250.98039215686276</c:v>
                </c:pt>
                <c:pt idx="64">
                  <c:v>248.06201550387595</c:v>
                </c:pt>
                <c:pt idx="65">
                  <c:v>245.21072796934868</c:v>
                </c:pt>
                <c:pt idx="66">
                  <c:v>242.42424242424246</c:v>
                </c:pt>
                <c:pt idx="67">
                  <c:v>239.70037453183522</c:v>
                </c:pt>
                <c:pt idx="68">
                  <c:v>237.03703703703707</c:v>
                </c:pt>
                <c:pt idx="69">
                  <c:v>234.43223443223442</c:v>
                </c:pt>
                <c:pt idx="70">
                  <c:v>231.8840579710145</c:v>
                </c:pt>
                <c:pt idx="71">
                  <c:v>229.39068100358423</c:v>
                </c:pt>
                <c:pt idx="72">
                  <c:v>226.95035460992909</c:v>
                </c:pt>
                <c:pt idx="73">
                  <c:v>224.56140350877192</c:v>
                </c:pt>
                <c:pt idx="74">
                  <c:v>222.22222222222223</c:v>
                </c:pt>
                <c:pt idx="75">
                  <c:v>219.93127147766324</c:v>
                </c:pt>
                <c:pt idx="76">
                  <c:v>217.68707482993199</c:v>
                </c:pt>
                <c:pt idx="77">
                  <c:v>215.4882154882155</c:v>
                </c:pt>
                <c:pt idx="78">
                  <c:v>213.33333333333334</c:v>
                </c:pt>
                <c:pt idx="79">
                  <c:v>211.22112211221125</c:v>
                </c:pt>
                <c:pt idx="80">
                  <c:v>209.15032679738562</c:v>
                </c:pt>
                <c:pt idx="81">
                  <c:v>207.11974110032364</c:v>
                </c:pt>
                <c:pt idx="82">
                  <c:v>205.12820512820511</c:v>
                </c:pt>
                <c:pt idx="83">
                  <c:v>203.17460317460319</c:v>
                </c:pt>
                <c:pt idx="84">
                  <c:v>201.25786163522014</c:v>
                </c:pt>
                <c:pt idx="85">
                  <c:v>199.37694704049844</c:v>
                </c:pt>
                <c:pt idx="86">
                  <c:v>197.53086419753089</c:v>
                </c:pt>
                <c:pt idx="87">
                  <c:v>195.71865443425077</c:v>
                </c:pt>
                <c:pt idx="88">
                  <c:v>193.93939393939394</c:v>
                </c:pt>
                <c:pt idx="89">
                  <c:v>177.7777777777778</c:v>
                </c:pt>
                <c:pt idx="90">
                  <c:v>164.10256410256412</c:v>
                </c:pt>
                <c:pt idx="91">
                  <c:v>152.38095238095238</c:v>
                </c:pt>
                <c:pt idx="92">
                  <c:v>142.22222222222223</c:v>
                </c:pt>
                <c:pt idx="93">
                  <c:v>133.33333333333334</c:v>
                </c:pt>
                <c:pt idx="94">
                  <c:v>125.49019607843138</c:v>
                </c:pt>
                <c:pt idx="95">
                  <c:v>118.51851851851853</c:v>
                </c:pt>
                <c:pt idx="96">
                  <c:v>112.28070175438596</c:v>
                </c:pt>
                <c:pt idx="97">
                  <c:v>106.66666666666667</c:v>
                </c:pt>
                <c:pt idx="98">
                  <c:v>85.333333333333329</c:v>
                </c:pt>
                <c:pt idx="99">
                  <c:v>71.111111111111114</c:v>
                </c:pt>
                <c:pt idx="100">
                  <c:v>60.952380952380949</c:v>
                </c:pt>
                <c:pt idx="101">
                  <c:v>53.333333333333336</c:v>
                </c:pt>
                <c:pt idx="102">
                  <c:v>47.407407407407405</c:v>
                </c:pt>
                <c:pt idx="103">
                  <c:v>42.666666666666664</c:v>
                </c:pt>
                <c:pt idx="104">
                  <c:v>38.787878787878789</c:v>
                </c:pt>
                <c:pt idx="105">
                  <c:v>35.555555555555557</c:v>
                </c:pt>
                <c:pt idx="106">
                  <c:v>32.820512820512818</c:v>
                </c:pt>
                <c:pt idx="107">
                  <c:v>30.476190476190474</c:v>
                </c:pt>
              </c:numCache>
            </c:numRef>
          </c:xVal>
          <c:yVal>
            <c:numRef>
              <c:f>Лист1!$M$13:$M$119</c:f>
              <c:numCache>
                <c:formatCode>0.0</c:formatCode>
                <c:ptCount val="107"/>
                <c:pt idx="0">
                  <c:v>7.2899308691920517E-3</c:v>
                </c:pt>
                <c:pt idx="1">
                  <c:v>0.27571281758827504</c:v>
                </c:pt>
                <c:pt idx="2">
                  <c:v>1.869488167025507</c:v>
                </c:pt>
                <c:pt idx="3">
                  <c:v>6.3031557292959173</c:v>
                </c:pt>
                <c:pt idx="4">
                  <c:v>14.556194435102555</c:v>
                </c:pt>
                <c:pt idx="5">
                  <c:v>18.947589517088986</c:v>
                </c:pt>
                <c:pt idx="6">
                  <c:v>21.357967035633262</c:v>
                </c:pt>
                <c:pt idx="7">
                  <c:v>23.901017357485838</c:v>
                </c:pt>
                <c:pt idx="8">
                  <c:v>26.567575947347098</c:v>
                </c:pt>
                <c:pt idx="9">
                  <c:v>29.347620477774122</c:v>
                </c:pt>
                <c:pt idx="10">
                  <c:v>32.230441945439225</c:v>
                </c:pt>
                <c:pt idx="11">
                  <c:v>35.204811771732949</c:v>
                </c:pt>
                <c:pt idx="12">
                  <c:v>38.259142143313731</c:v>
                </c:pt>
                <c:pt idx="13">
                  <c:v>41.38163739782167</c:v>
                </c:pt>
                <c:pt idx="14">
                  <c:v>44.560434770875908</c:v>
                </c:pt>
                <c:pt idx="15">
                  <c:v>47.7837332859242</c:v>
                </c:pt>
                <c:pt idx="16">
                  <c:v>51.039909984636509</c:v>
                </c:pt>
                <c:pt idx="17">
                  <c:v>54.317623060770337</c:v>
                </c:pt>
                <c:pt idx="18">
                  <c:v>57.605901775040543</c:v>
                </c:pt>
                <c:pt idx="19">
                  <c:v>60.894223294116813</c:v>
                </c:pt>
                <c:pt idx="20">
                  <c:v>64.172576816086405</c:v>
                </c:pt>
                <c:pt idx="21">
                  <c:v>67.43151552088834</c:v>
                </c:pt>
                <c:pt idx="22">
                  <c:v>70.662197021120647</c:v>
                </c:pt>
                <c:pt idx="23">
                  <c:v>73.856413090256098</c:v>
                </c:pt>
                <c:pt idx="24">
                  <c:v>77.006609515761625</c:v>
                </c:pt>
                <c:pt idx="25">
                  <c:v>80.10589696793231</c:v>
                </c:pt>
                <c:pt idx="26">
                  <c:v>83.148053795308329</c:v>
                </c:pt>
                <c:pt idx="27">
                  <c:v>86.127521658008476</c:v>
                </c:pt>
                <c:pt idx="28">
                  <c:v>89.039394894598033</c:v>
                </c:pt>
                <c:pt idx="29">
                  <c:v>91.879404489313274</c:v>
                </c:pt>
                <c:pt idx="30">
                  <c:v>94.643897467407072</c:v>
                </c:pt>
                <c:pt idx="31">
                  <c:v>97.329812499547842</c:v>
                </c:pt>
                <c:pt idx="32">
                  <c:v>99.934652443791791</c:v>
                </c:pt>
                <c:pt idx="33">
                  <c:v>102.45645449755361</c:v>
                </c:pt>
                <c:pt idx="34">
                  <c:v>104.89375857384586</c:v>
                </c:pt>
                <c:pt idx="35">
                  <c:v>107.24557445720723</c:v>
                </c:pt>
                <c:pt idx="36">
                  <c:v>109.51134823632447</c:v>
                </c:pt>
                <c:pt idx="37">
                  <c:v>111.69092845329061</c:v>
                </c:pt>
                <c:pt idx="38">
                  <c:v>113.78453235445866</c:v>
                </c:pt>
                <c:pt idx="39">
                  <c:v>115.79271257550485</c:v>
                </c:pt>
                <c:pt idx="40">
                  <c:v>117.71632454401993</c:v>
                </c:pt>
                <c:pt idx="41">
                  <c:v>119.5564948369872</c:v>
                </c:pt>
                <c:pt idx="42">
                  <c:v>121.3145906880562</c:v>
                </c:pt>
                <c:pt idx="43">
                  <c:v>122.99219080066767</c:v>
                </c:pt>
                <c:pt idx="44">
                  <c:v>124.59105758783937</c:v>
                </c:pt>
                <c:pt idx="45">
                  <c:v>126.11311092772846</c:v>
                </c:pt>
                <c:pt idx="46">
                  <c:v>127.5604034958463</c:v>
                </c:pt>
                <c:pt idx="47">
                  <c:v>128.93509770987293</c:v>
                </c:pt>
                <c:pt idx="48">
                  <c:v>130.23944430123584</c:v>
                </c:pt>
                <c:pt idx="49">
                  <c:v>131.47576250878751</c:v>
                </c:pt>
                <c:pt idx="50">
                  <c:v>132.64642187384135</c:v>
                </c:pt>
                <c:pt idx="51">
                  <c:v>133.75382560228761</c:v>
                </c:pt>
                <c:pt idx="52">
                  <c:v>134.80039544830672</c:v>
                </c:pt>
                <c:pt idx="53">
                  <c:v>135.78855806510251</c:v>
                </c:pt>
                <c:pt idx="54">
                  <c:v>136.72073276089657</c:v>
                </c:pt>
                <c:pt idx="55">
                  <c:v>137.59932059294653</c:v>
                </c:pt>
                <c:pt idx="56">
                  <c:v>138.42669472838924</c:v>
                </c:pt>
                <c:pt idx="57">
                  <c:v>139.20519199808169</c:v>
                </c:pt>
                <c:pt idx="58">
                  <c:v>139.93710556814523</c:v>
                </c:pt>
                <c:pt idx="59">
                  <c:v>140.62467865345803</c:v>
                </c:pt>
                <c:pt idx="60">
                  <c:v>141.27009919773624</c:v>
                </c:pt>
                <c:pt idx="61">
                  <c:v>141.87549544596459</c:v>
                </c:pt>
                <c:pt idx="62">
                  <c:v>142.44293233665962</c:v>
                </c:pt>
                <c:pt idx="63">
                  <c:v>142.9744086436628</c:v>
                </c:pt>
                <c:pt idx="64">
                  <c:v>143.47185479976818</c:v>
                </c:pt>
                <c:pt idx="65">
                  <c:v>143.93713133740201</c:v>
                </c:pt>
                <c:pt idx="66">
                  <c:v>144.37202788471092</c:v>
                </c:pt>
                <c:pt idx="67">
                  <c:v>144.77826265871596</c:v>
                </c:pt>
                <c:pt idx="68">
                  <c:v>145.15748240058645</c:v>
                </c:pt>
                <c:pt idx="69">
                  <c:v>145.51126270153685</c:v>
                </c:pt>
                <c:pt idx="70">
                  <c:v>145.8411086713009</c:v>
                </c:pt>
                <c:pt idx="71">
                  <c:v>146.1484559045571</c:v>
                </c:pt>
                <c:pt idx="72">
                  <c:v>146.43467170403767</c:v>
                </c:pt>
                <c:pt idx="73">
                  <c:v>146.70105652231987</c:v>
                </c:pt>
                <c:pt idx="74">
                  <c:v>146.94884558746074</c:v>
                </c:pt>
                <c:pt idx="75">
                  <c:v>147.17921068067034</c:v>
                </c:pt>
                <c:pt idx="76">
                  <c:v>147.39326203711883</c:v>
                </c:pt>
                <c:pt idx="77">
                  <c:v>147.5920503437259</c:v>
                </c:pt>
                <c:pt idx="78">
                  <c:v>147.77656881038376</c:v>
                </c:pt>
                <c:pt idx="79">
                  <c:v>147.94775529351429</c:v>
                </c:pt>
                <c:pt idx="80">
                  <c:v>148.10649445315286</c:v>
                </c:pt>
                <c:pt idx="81">
                  <c:v>148.25361992689102</c:v>
                </c:pt>
                <c:pt idx="82">
                  <c:v>148.38991650599573</c:v>
                </c:pt>
                <c:pt idx="83">
                  <c:v>148.51612230085999</c:v>
                </c:pt>
                <c:pt idx="84">
                  <c:v>148.63293088463294</c:v>
                </c:pt>
                <c:pt idx="85">
                  <c:v>148.74099340543108</c:v>
                </c:pt>
                <c:pt idx="86">
                  <c:v>148.84092065895226</c:v>
                </c:pt>
                <c:pt idx="87">
                  <c:v>148.93328511460817</c:v>
                </c:pt>
                <c:pt idx="88">
                  <c:v>149.01862288946441</c:v>
                </c:pt>
                <c:pt idx="89">
                  <c:v>149.58113560009488</c:v>
                </c:pt>
                <c:pt idx="90">
                  <c:v>149.82630625109937</c:v>
                </c:pt>
                <c:pt idx="91">
                  <c:v>149.92975365591727</c:v>
                </c:pt>
                <c:pt idx="92">
                  <c:v>149.97220628327111</c:v>
                </c:pt>
                <c:pt idx="93">
                  <c:v>149.98921367392074</c:v>
                </c:pt>
                <c:pt idx="94">
                  <c:v>149.99588527204304</c:v>
                </c:pt>
                <c:pt idx="95">
                  <c:v>149.99845424891387</c:v>
                </c:pt>
                <c:pt idx="96">
                  <c:v>149.99942728154383</c:v>
                </c:pt>
                <c:pt idx="97">
                  <c:v>149.99979043318388</c:v>
                </c:pt>
                <c:pt idx="98">
                  <c:v>149.9999988189002</c:v>
                </c:pt>
                <c:pt idx="99">
                  <c:v>149.99999999448875</c:v>
                </c:pt>
                <c:pt idx="100">
                  <c:v>149.99999999997746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7-4D9D-B5AE-A343B0F6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012928"/>
        <c:axId val="422017728"/>
      </c:scatterChart>
      <c:valAx>
        <c:axId val="422012928"/>
        <c:scaling>
          <c:orientation val="minMax"/>
          <c:max val="1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t, day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422017728"/>
        <c:crosses val="autoZero"/>
        <c:crossBetween val="midCat"/>
      </c:valAx>
      <c:valAx>
        <c:axId val="422017728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q,</a:t>
                </a:r>
                <a:r>
                  <a:rPr lang="en-US" baseline="0"/>
                  <a:t> </a:t>
                </a:r>
                <a:r>
                  <a:rPr lang="en-US"/>
                  <a:t> m3/day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9241128543532424E-2"/>
              <c:y val="0.38359360360467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42201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9720826880344768"/>
          <c:y val="0.43652225594043892"/>
          <c:w val="0.31299979799340116"/>
          <c:h val="8.072573960441466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242686</xdr:colOff>
      <xdr:row>10</xdr:row>
      <xdr:rowOff>35857</xdr:rowOff>
    </xdr:from>
    <xdr:to>
      <xdr:col>24</xdr:col>
      <xdr:colOff>87086</xdr:colOff>
      <xdr:row>40</xdr:row>
      <xdr:rowOff>54426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1FADB6C-EA18-F22C-7F6E-4EB9519D3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217714</xdr:colOff>
      <xdr:row>41</xdr:row>
      <xdr:rowOff>65315</xdr:rowOff>
    </xdr:from>
    <xdr:to>
      <xdr:col>24</xdr:col>
      <xdr:colOff>62114</xdr:colOff>
      <xdr:row>71</xdr:row>
      <xdr:rowOff>83884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A367A58A-6F00-48C1-ADC7-9A4C3D74C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0"/>
  <sheetViews>
    <sheetView tabSelected="1" zoomScale="70" zoomScaleNormal="70" workbookViewId="0">
      <selection activeCell="AB23" sqref="AB23"/>
    </sheetView>
  </sheetViews>
  <sheetFormatPr defaultRowHeight="13.2" x14ac:dyDescent="0.3"/>
  <cols>
    <col min="1" max="2" width="8.88671875" style="1"/>
    <col min="3" max="4" width="10.77734375" style="1" bestFit="1" customWidth="1"/>
    <col min="5" max="10" width="8.88671875" style="1"/>
    <col min="11" max="11" width="10.33203125" style="1" customWidth="1"/>
    <col min="12" max="16384" width="8.88671875" style="1"/>
  </cols>
  <sheetData>
    <row r="2" spans="2:14" x14ac:dyDescent="0.3">
      <c r="B2" s="1" t="s">
        <v>0</v>
      </c>
      <c r="C2" s="5">
        <v>0.2</v>
      </c>
      <c r="E2" s="1" t="s">
        <v>11</v>
      </c>
      <c r="F2" s="1">
        <v>150</v>
      </c>
      <c r="G2" s="1" t="s">
        <v>12</v>
      </c>
      <c r="I2" s="1" t="s">
        <v>20</v>
      </c>
      <c r="L2" s="1">
        <v>4</v>
      </c>
      <c r="M2" s="1" t="s">
        <v>21</v>
      </c>
    </row>
    <row r="3" spans="2:14" x14ac:dyDescent="0.3">
      <c r="B3" s="1" t="s">
        <v>2</v>
      </c>
      <c r="C3" s="1">
        <v>40</v>
      </c>
      <c r="E3" s="1" t="s">
        <v>13</v>
      </c>
      <c r="F3" s="1">
        <v>80000</v>
      </c>
      <c r="G3" s="1" t="s">
        <v>14</v>
      </c>
      <c r="I3" s="1" t="s">
        <v>22</v>
      </c>
      <c r="L3" s="1">
        <v>0.7</v>
      </c>
      <c r="M3" s="1" t="s">
        <v>21</v>
      </c>
    </row>
    <row r="4" spans="2:14" x14ac:dyDescent="0.3">
      <c r="B4" s="1" t="s">
        <v>1</v>
      </c>
      <c r="C4" s="3">
        <f>1/C2</f>
        <v>5</v>
      </c>
      <c r="E4" s="1" t="s">
        <v>15</v>
      </c>
      <c r="F4" s="7">
        <f>F2/F3</f>
        <v>1.8749999999999999E-3</v>
      </c>
      <c r="G4" s="1" t="s">
        <v>16</v>
      </c>
      <c r="I4" s="1" t="s">
        <v>23</v>
      </c>
      <c r="L4" s="1">
        <v>0.4</v>
      </c>
    </row>
    <row r="5" spans="2:14" x14ac:dyDescent="0.3">
      <c r="B5" s="1" t="s">
        <v>3</v>
      </c>
      <c r="C5" s="3">
        <f>C4/C3</f>
        <v>0.125</v>
      </c>
      <c r="I5" s="1" t="s">
        <v>24</v>
      </c>
      <c r="L5" s="1">
        <v>1.2310000000000001</v>
      </c>
    </row>
    <row r="6" spans="2:14" x14ac:dyDescent="0.3">
      <c r="C6" s="3"/>
      <c r="I6" s="1" t="s">
        <v>25</v>
      </c>
      <c r="L6" s="1">
        <v>1.0049999999999999</v>
      </c>
    </row>
    <row r="7" spans="2:14" x14ac:dyDescent="0.3">
      <c r="C7" s="3"/>
    </row>
    <row r="8" spans="2:14" x14ac:dyDescent="0.3">
      <c r="C8" s="3"/>
      <c r="I8" s="1" t="s">
        <v>26</v>
      </c>
      <c r="L8" s="3">
        <f>0.5*(1+L2/L3)*(L4*(L5/L6))</f>
        <v>1.6448329779673068</v>
      </c>
    </row>
    <row r="9" spans="2:14" x14ac:dyDescent="0.3">
      <c r="C9" s="3"/>
    </row>
    <row r="10" spans="2:14" x14ac:dyDescent="0.3">
      <c r="C10" s="3"/>
    </row>
    <row r="12" spans="2:14" x14ac:dyDescent="0.3">
      <c r="B12" s="2" t="s">
        <v>4</v>
      </c>
      <c r="C12" s="2" t="s">
        <v>5</v>
      </c>
      <c r="D12" s="2" t="s">
        <v>6</v>
      </c>
      <c r="E12" s="2" t="s">
        <v>8</v>
      </c>
      <c r="F12" s="2" t="s">
        <v>9</v>
      </c>
      <c r="G12" s="2" t="s">
        <v>7</v>
      </c>
      <c r="H12" s="2" t="s">
        <v>10</v>
      </c>
      <c r="I12" s="2" t="s">
        <v>17</v>
      </c>
      <c r="J12" s="2" t="s">
        <v>19</v>
      </c>
      <c r="K12" s="2" t="s">
        <v>27</v>
      </c>
      <c r="L12" s="1" t="s">
        <v>29</v>
      </c>
      <c r="M12" s="1" t="s">
        <v>18</v>
      </c>
      <c r="N12" s="1" t="s">
        <v>28</v>
      </c>
    </row>
    <row r="13" spans="2:14" x14ac:dyDescent="0.3">
      <c r="B13" s="2">
        <v>5</v>
      </c>
      <c r="C13" s="4">
        <f>_xlfn.GAMMA.DIST(B13,$C$4,1/$C$5,1)</f>
        <v>4.7398710324585245E-4</v>
      </c>
      <c r="D13" s="4">
        <f>_xlfn.GAMMA.DIST(B13,$C$4+1,1/$C$5,1)</f>
        <v>4.8599539127951667E-5</v>
      </c>
      <c r="E13" s="4">
        <f>1-C13+D13*$C$4/($C$5*B13)</f>
        <v>0.99991480920977771</v>
      </c>
      <c r="F13" s="4">
        <f>$C$4/($C$5*B13)*(1-_xlfn.GAMMA.DIST(B13,$C$4+1,1/$C$5,1))-(1-_xlfn.GAMMA.DIST(B13,$C$4,1/$C$5,1))</f>
        <v>7.0000851907902222</v>
      </c>
      <c r="G13" s="4">
        <f>F13+E13</f>
        <v>8</v>
      </c>
      <c r="H13" s="4">
        <f>(1-_xlfn.GAMMA.DIST(B13,$C$4+1,1/$C$5,1))-$C$5*B13/$C$4*(1-_xlfn.GAMMA.DIST(B13,$C$4,1/$C$5,1))</f>
        <v>0.87501064884877777</v>
      </c>
      <c r="I13" s="8">
        <f>$C$3/(B13*$F$4)</f>
        <v>4266.666666666667</v>
      </c>
      <c r="J13" s="4">
        <f>1-D13</f>
        <v>0.99995140046087205</v>
      </c>
      <c r="K13" s="4">
        <f>$L$8*J13/($L$8*J13+(1-J13))</f>
        <v>0.99997045264427986</v>
      </c>
      <c r="L13" s="6">
        <f>$F$2*J13*$L$8</f>
        <v>246.71295597639525</v>
      </c>
      <c r="M13" s="6">
        <f>$F$2*(1-J13)</f>
        <v>7.2899308691920517E-3</v>
      </c>
      <c r="N13" s="6">
        <f>M13+L13</f>
        <v>246.72024590726446</v>
      </c>
    </row>
    <row r="14" spans="2:14" x14ac:dyDescent="0.3">
      <c r="B14" s="2">
        <v>10</v>
      </c>
      <c r="C14" s="4">
        <f>_xlfn.GAMMA.DIST(B14,$C$4,1/$C$5,1)</f>
        <v>9.1242792183952714E-3</v>
      </c>
      <c r="D14" s="4">
        <f>_xlfn.GAMMA.DIST(B14,$C$4+1,1/$C$5,1)</f>
        <v>1.8380854505885193E-3</v>
      </c>
      <c r="E14" s="4">
        <f>1-C14+D14*$C$4/($C$5*B14)</f>
        <v>0.9982280625839588</v>
      </c>
      <c r="F14" s="4">
        <f>$C$4/($C$5*B14)*(1-_xlfn.GAMMA.DIST(B14,$C$4+1,1/$C$5,1))-(1-_xlfn.GAMMA.DIST(B14,$C$4,1/$C$5,1))</f>
        <v>3.0017719374160414</v>
      </c>
      <c r="G14" s="4">
        <f t="shared" ref="G14:G49" si="0">F14+E14</f>
        <v>4</v>
      </c>
      <c r="H14" s="4">
        <f>(1-_xlfn.GAMMA.DIST(B14,$C$4+1,1/$C$5,1))-$C$5*B14/$C$4*(1-_xlfn.GAMMA.DIST(B14,$C$4,1/$C$5,1))</f>
        <v>0.75044298435401036</v>
      </c>
      <c r="I14" s="8">
        <f>$C$3/(B14*$F$4)</f>
        <v>2133.3333333333335</v>
      </c>
      <c r="J14" s="4">
        <f t="shared" ref="J14:J49" si="1">1-D14</f>
        <v>0.9981619145494115</v>
      </c>
      <c r="K14" s="4">
        <f t="shared" ref="K14:K77" si="2">$L$8*J14/($L$8*J14+(1-J14))</f>
        <v>0.99888170352540417</v>
      </c>
      <c r="L14" s="6">
        <f t="shared" ref="L14:L77" si="3">$F$2*J14*$L$8</f>
        <v>246.27144516027855</v>
      </c>
      <c r="M14" s="6">
        <f t="shared" ref="M14:M77" si="4">$F$2*(1-J14)</f>
        <v>0.27571281758827504</v>
      </c>
      <c r="N14" s="6">
        <f t="shared" ref="N14:N77" si="5">M14+L14</f>
        <v>246.54715797786682</v>
      </c>
    </row>
    <row r="15" spans="2:14" x14ac:dyDescent="0.3">
      <c r="B15" s="2">
        <v>15</v>
      </c>
      <c r="C15" s="4">
        <f>_xlfn.GAMMA.DIST(B15,$C$4,1/$C$5,1)</f>
        <v>4.2079019814438116E-2</v>
      </c>
      <c r="D15" s="4">
        <f>_xlfn.GAMMA.DIST(B15,$C$4+1,1/$C$5,1)</f>
        <v>1.2463254446836686E-2</v>
      </c>
      <c r="E15" s="4">
        <f>1-C15+D15*$C$4/($C$5*B15)</f>
        <v>0.99115632537712639</v>
      </c>
      <c r="F15" s="4">
        <f>$C$4/($C$5*B15)*(1-_xlfn.GAMMA.DIST(B15,$C$4+1,1/$C$5,1))-(1-_xlfn.GAMMA.DIST(B15,$C$4,1/$C$5,1))</f>
        <v>1.67551034128954</v>
      </c>
      <c r="G15" s="4">
        <f t="shared" si="0"/>
        <v>2.6666666666666665</v>
      </c>
      <c r="H15" s="4">
        <f>(1-_xlfn.GAMMA.DIST(B15,$C$4+1,1/$C$5,1))-$C$5*B15/$C$4*(1-_xlfn.GAMMA.DIST(B15,$C$4,1/$C$5,1))</f>
        <v>0.62831637798357753</v>
      </c>
      <c r="I15" s="8">
        <f>$C$3/(B15*$F$4)</f>
        <v>1422.2222222222224</v>
      </c>
      <c r="J15" s="4">
        <f t="shared" si="1"/>
        <v>0.98753674555316329</v>
      </c>
      <c r="K15" s="4">
        <f t="shared" si="2"/>
        <v>0.99238557983806308</v>
      </c>
      <c r="L15" s="6">
        <f t="shared" si="3"/>
        <v>243.64995090605279</v>
      </c>
      <c r="M15" s="6">
        <f t="shared" si="4"/>
        <v>1.869488167025507</v>
      </c>
      <c r="N15" s="6">
        <f t="shared" si="5"/>
        <v>245.5194390730783</v>
      </c>
    </row>
    <row r="16" spans="2:14" x14ac:dyDescent="0.3">
      <c r="B16" s="2">
        <v>20</v>
      </c>
      <c r="C16" s="4">
        <f>_xlfn.GAMMA.DIST(B16,$C$4,1/$C$5,1)</f>
        <v>0.10882198108584876</v>
      </c>
      <c r="D16" s="4">
        <f>_xlfn.GAMMA.DIST(B16,$C$4+1,1/$C$5,1)</f>
        <v>4.2021038195306143E-2</v>
      </c>
      <c r="E16" s="4">
        <f>1-C16+D16*$C$4/($C$5*B16)</f>
        <v>0.97522009530476361</v>
      </c>
      <c r="F16" s="4">
        <f>$C$4/($C$5*B16)*(1-_xlfn.GAMMA.DIST(B16,$C$4+1,1/$C$5,1))-(1-_xlfn.GAMMA.DIST(B16,$C$4,1/$C$5,1))</f>
        <v>1.0247799046952366</v>
      </c>
      <c r="G16" s="4">
        <f t="shared" si="0"/>
        <v>2</v>
      </c>
      <c r="H16" s="4">
        <f>(1-_xlfn.GAMMA.DIST(B16,$C$4+1,1/$C$5,1))-$C$5*B16/$C$4*(1-_xlfn.GAMMA.DIST(B16,$C$4,1/$C$5,1))</f>
        <v>0.5123899523476183</v>
      </c>
      <c r="I16" s="8">
        <f>$C$3/(B16*$F$4)</f>
        <v>1066.6666666666667</v>
      </c>
      <c r="J16" s="4">
        <f t="shared" si="1"/>
        <v>0.95797896180469388</v>
      </c>
      <c r="K16" s="4">
        <f t="shared" si="2"/>
        <v>0.97402479322345992</v>
      </c>
      <c r="L16" s="6">
        <f t="shared" si="3"/>
        <v>236.3573082862865</v>
      </c>
      <c r="M16" s="6">
        <f t="shared" si="4"/>
        <v>6.3031557292959173</v>
      </c>
      <c r="N16" s="6">
        <f t="shared" si="5"/>
        <v>242.66046401558242</v>
      </c>
    </row>
    <row r="17" spans="2:14" x14ac:dyDescent="0.3">
      <c r="B17" s="2">
        <v>25</v>
      </c>
      <c r="C17" s="4">
        <f>_xlfn.GAMMA.DIST(B17,$C$4,1/$C$5,1)</f>
        <v>0.20615985128164682</v>
      </c>
      <c r="D17" s="4">
        <f>_xlfn.GAMMA.DIST(B17,$C$4+1,1/$C$5,1)</f>
        <v>9.7041296234017041E-2</v>
      </c>
      <c r="E17" s="4">
        <f>1-C17+D17*$C$4/($C$5*B17)</f>
        <v>0.94910622269278044</v>
      </c>
      <c r="F17" s="4">
        <f>$C$4/($C$5*B17)*(1-_xlfn.GAMMA.DIST(B17,$C$4+1,1/$C$5,1))-(1-_xlfn.GAMMA.DIST(B17,$C$4,1/$C$5,1))</f>
        <v>0.65089377730721976</v>
      </c>
      <c r="G17" s="4">
        <f t="shared" si="0"/>
        <v>1.6</v>
      </c>
      <c r="H17" s="4">
        <f>(1-_xlfn.GAMMA.DIST(B17,$C$4+1,1/$C$5,1))-$C$5*B17/$C$4*(1-_xlfn.GAMMA.DIST(B17,$C$4,1/$C$5,1))</f>
        <v>0.40680861081701225</v>
      </c>
      <c r="I17" s="8">
        <f>$C$3/(B17*$F$4)</f>
        <v>853.33333333333337</v>
      </c>
      <c r="J17" s="4">
        <f t="shared" si="1"/>
        <v>0.90295870376598297</v>
      </c>
      <c r="K17" s="4">
        <f t="shared" si="2"/>
        <v>0.93866908946760663</v>
      </c>
      <c r="L17" s="6">
        <f t="shared" si="3"/>
        <v>222.78243805453513</v>
      </c>
      <c r="M17" s="6">
        <f t="shared" si="4"/>
        <v>14.556194435102555</v>
      </c>
      <c r="N17" s="6">
        <f t="shared" si="5"/>
        <v>237.33863248963769</v>
      </c>
    </row>
    <row r="18" spans="2:14" x14ac:dyDescent="0.3">
      <c r="B18" s="2">
        <v>27</v>
      </c>
      <c r="C18" s="4">
        <f>_xlfn.GAMMA.DIST(B18,$C$4,1/$C$5,1)</f>
        <v>0.25118313802232622</v>
      </c>
      <c r="D18" s="4">
        <f>_xlfn.GAMMA.DIST(B18,$C$4+1,1/$C$5,1)</f>
        <v>0.12631726344725988</v>
      </c>
      <c r="E18" s="4">
        <f>1-C18+D18*$C$4/($C$5*B18)</f>
        <v>0.93595354856620694</v>
      </c>
      <c r="F18" s="4">
        <f>$C$4/($C$5*B18)*(1-_xlfn.GAMMA.DIST(B18,$C$4+1,1/$C$5,1))-(1-_xlfn.GAMMA.DIST(B18,$C$4,1/$C$5,1))</f>
        <v>0.54552793291527446</v>
      </c>
      <c r="G18" s="4">
        <f t="shared" si="0"/>
        <v>1.4814814814814814</v>
      </c>
      <c r="H18" s="4">
        <f>(1-_xlfn.GAMMA.DIST(B18,$C$4+1,1/$C$5,1))-$C$5*B18/$C$4*(1-_xlfn.GAMMA.DIST(B18,$C$4,1/$C$5,1))</f>
        <v>0.36823135471781021</v>
      </c>
      <c r="I18" s="8">
        <f>$C$3/(B18*$F$4)</f>
        <v>790.12345679012356</v>
      </c>
      <c r="J18" s="4">
        <f t="shared" si="1"/>
        <v>0.87368273655274009</v>
      </c>
      <c r="K18" s="4">
        <f t="shared" si="2"/>
        <v>0.91920242767052163</v>
      </c>
      <c r="L18" s="6">
        <f t="shared" si="3"/>
        <v>215.55932660440038</v>
      </c>
      <c r="M18" s="6">
        <f t="shared" si="4"/>
        <v>18.947589517088986</v>
      </c>
      <c r="N18" s="6">
        <f t="shared" si="5"/>
        <v>234.50691612148938</v>
      </c>
    </row>
    <row r="19" spans="2:14" x14ac:dyDescent="0.3">
      <c r="B19" s="2">
        <v>28</v>
      </c>
      <c r="C19" s="4">
        <f>_xlfn.GAMMA.DIST(B19,$C$4,1/$C$5,1)</f>
        <v>0.27455504669039549</v>
      </c>
      <c r="D19" s="4">
        <f>_xlfn.GAMMA.DIST(B19,$C$4+1,1/$C$5,1)</f>
        <v>0.14238644690422178</v>
      </c>
      <c r="E19" s="4">
        <f>1-C19+D19*$C$4/($C$5*B19)</f>
        <v>0.92885416317277847</v>
      </c>
      <c r="F19" s="4">
        <f>$C$4/($C$5*B19)*(1-_xlfn.GAMMA.DIST(B19,$C$4+1,1/$C$5,1))-(1-_xlfn.GAMMA.DIST(B19,$C$4,1/$C$5,1))</f>
        <v>0.49971726539865013</v>
      </c>
      <c r="G19" s="4">
        <f t="shared" si="0"/>
        <v>1.4285714285714286</v>
      </c>
      <c r="H19" s="4">
        <f>(1-_xlfn.GAMMA.DIST(B19,$C$4+1,1/$C$5,1))-$C$5*B19/$C$4*(1-_xlfn.GAMMA.DIST(B19,$C$4,1/$C$5,1))</f>
        <v>0.34980208577905503</v>
      </c>
      <c r="I19" s="8">
        <f>$C$3/(B19*$F$4)</f>
        <v>761.90476190476193</v>
      </c>
      <c r="J19" s="4">
        <f t="shared" si="1"/>
        <v>0.85761355309577825</v>
      </c>
      <c r="K19" s="4">
        <f t="shared" si="2"/>
        <v>0.90831626380451203</v>
      </c>
      <c r="L19" s="6">
        <f t="shared" si="3"/>
        <v>211.59465817254778</v>
      </c>
      <c r="M19" s="6">
        <f t="shared" si="4"/>
        <v>21.357967035633262</v>
      </c>
      <c r="N19" s="6">
        <f t="shared" si="5"/>
        <v>232.95262520818105</v>
      </c>
    </row>
    <row r="20" spans="2:14" x14ac:dyDescent="0.3">
      <c r="B20" s="2">
        <v>29</v>
      </c>
      <c r="C20" s="4">
        <f>_xlfn.GAMMA.DIST(B20,$C$4,1/$C$5,1)</f>
        <v>0.2983486011753253</v>
      </c>
      <c r="D20" s="4">
        <f>_xlfn.GAMMA.DIST(B20,$C$4+1,1/$C$5,1)</f>
        <v>0.15934011571657228</v>
      </c>
      <c r="E20" s="4">
        <f>1-C20+D20*$C$4/($C$5*B20)</f>
        <v>0.9214308687785675</v>
      </c>
      <c r="F20" s="4">
        <f>$C$4/($C$5*B20)*(1-_xlfn.GAMMA.DIST(B20,$C$4+1,1/$C$5,1))-(1-_xlfn.GAMMA.DIST(B20,$C$4,1/$C$5,1))</f>
        <v>0.4578794760490188</v>
      </c>
      <c r="G20" s="4">
        <f t="shared" si="0"/>
        <v>1.3793103448275863</v>
      </c>
      <c r="H20" s="4">
        <f>(1-_xlfn.GAMMA.DIST(B20,$C$4+1,1/$C$5,1))-$C$5*B20/$C$4*(1-_xlfn.GAMMA.DIST(B20,$C$4,1/$C$5,1))</f>
        <v>0.33196262013553868</v>
      </c>
      <c r="I20" s="8">
        <f>$C$3/(B20*$F$4)</f>
        <v>735.63218390804593</v>
      </c>
      <c r="J20" s="4">
        <f t="shared" si="1"/>
        <v>0.84065988428342775</v>
      </c>
      <c r="K20" s="4">
        <f t="shared" si="2"/>
        <v>0.89667230189539104</v>
      </c>
      <c r="L20" s="6">
        <f t="shared" si="3"/>
        <v>207.41176513853429</v>
      </c>
      <c r="M20" s="6">
        <f t="shared" si="4"/>
        <v>23.901017357485838</v>
      </c>
      <c r="N20" s="6">
        <f t="shared" si="5"/>
        <v>231.31278249602013</v>
      </c>
    </row>
    <row r="21" spans="2:14" x14ac:dyDescent="0.3">
      <c r="B21" s="2">
        <v>30</v>
      </c>
      <c r="C21" s="4">
        <f>_xlfn.GAMMA.DIST(B21,$C$4,1/$C$5,1)</f>
        <v>0.32245236389545645</v>
      </c>
      <c r="D21" s="4">
        <f>_xlfn.GAMMA.DIST(B21,$C$4+1,1/$C$5,1)</f>
        <v>0.17711717298231403</v>
      </c>
      <c r="E21" s="4">
        <f>1-C21+D21*$C$4/($C$5*B21)</f>
        <v>0.91370386674762893</v>
      </c>
      <c r="F21" s="4">
        <f>$C$4/($C$5*B21)*(1-_xlfn.GAMMA.DIST(B21,$C$4+1,1/$C$5,1))-(1-_xlfn.GAMMA.DIST(B21,$C$4,1/$C$5,1))</f>
        <v>0.41962946658570432</v>
      </c>
      <c r="G21" s="4">
        <f t="shared" si="0"/>
        <v>1.3333333333333333</v>
      </c>
      <c r="H21" s="4">
        <f>(1-_xlfn.GAMMA.DIST(B21,$C$4+1,1/$C$5,1))-$C$5*B21/$C$4*(1-_xlfn.GAMMA.DIST(B21,$C$4,1/$C$5,1))</f>
        <v>0.31472209993927835</v>
      </c>
      <c r="I21" s="8">
        <f>$C$3/(B21*$F$4)</f>
        <v>711.1111111111112</v>
      </c>
      <c r="J21" s="4">
        <f t="shared" si="1"/>
        <v>0.822882827017686</v>
      </c>
      <c r="K21" s="4">
        <f t="shared" si="2"/>
        <v>0.88428418326046021</v>
      </c>
      <c r="L21" s="6">
        <f t="shared" si="3"/>
        <v>203.02572163224849</v>
      </c>
      <c r="M21" s="6">
        <f t="shared" si="4"/>
        <v>26.567575947347098</v>
      </c>
      <c r="N21" s="6">
        <f t="shared" si="5"/>
        <v>229.5932975795956</v>
      </c>
    </row>
    <row r="22" spans="2:14" x14ac:dyDescent="0.3">
      <c r="B22" s="2">
        <v>31</v>
      </c>
      <c r="C22" s="4">
        <f>_xlfn.GAMMA.DIST(B22,$C$4,1/$C$5,1)</f>
        <v>0.34675835549513029</v>
      </c>
      <c r="D22" s="4">
        <f>_xlfn.GAMMA.DIST(B22,$C$4+1,1/$C$5,1)</f>
        <v>0.19565080318516079</v>
      </c>
      <c r="E22" s="4">
        <f>1-C22+D22*$C$4/($C$5*B22)</f>
        <v>0.90569429377604482</v>
      </c>
      <c r="F22" s="4">
        <f>$C$4/($C$5*B22)*(1-_xlfn.GAMMA.DIST(B22,$C$4+1,1/$C$5,1))-(1-_xlfn.GAMMA.DIST(B22,$C$4,1/$C$5,1))</f>
        <v>0.38462828686911643</v>
      </c>
      <c r="G22" s="4">
        <f t="shared" si="0"/>
        <v>1.2903225806451613</v>
      </c>
      <c r="H22" s="4">
        <f>(1-_xlfn.GAMMA.DIST(B22,$C$4+1,1/$C$5,1))-$C$5*B22/$C$4*(1-_xlfn.GAMMA.DIST(B22,$C$4,1/$C$5,1))</f>
        <v>0.29808692232356515</v>
      </c>
      <c r="I22" s="8">
        <f>$C$3/(B22*$F$4)</f>
        <v>688.17204301075276</v>
      </c>
      <c r="J22" s="4">
        <f t="shared" si="1"/>
        <v>0.80434919681483918</v>
      </c>
      <c r="K22" s="4">
        <f t="shared" si="2"/>
        <v>0.87116971508243679</v>
      </c>
      <c r="L22" s="6">
        <f t="shared" si="3"/>
        <v>198.45301270838448</v>
      </c>
      <c r="M22" s="6">
        <f t="shared" si="4"/>
        <v>29.347620477774122</v>
      </c>
      <c r="N22" s="6">
        <f t="shared" si="5"/>
        <v>227.80063318615859</v>
      </c>
    </row>
    <row r="23" spans="2:14" x14ac:dyDescent="0.3">
      <c r="B23" s="2">
        <v>32</v>
      </c>
      <c r="C23" s="4">
        <f>_xlfn.GAMMA.DIST(B23,$C$4,1/$C$5,1)</f>
        <v>0.37116306482012656</v>
      </c>
      <c r="D23" s="4">
        <f>_xlfn.GAMMA.DIST(B23,$C$4+1,1/$C$5,1)</f>
        <v>0.21486961296959484</v>
      </c>
      <c r="E23" s="4">
        <f>1-C23+D23*$C$4/($C$5*B23)</f>
        <v>0.89742395139186704</v>
      </c>
      <c r="F23" s="4">
        <f>$C$4/($C$5*B23)*(1-_xlfn.GAMMA.DIST(B23,$C$4+1,1/$C$5,1))-(1-_xlfn.GAMMA.DIST(B23,$C$4,1/$C$5,1))</f>
        <v>0.35257604860813296</v>
      </c>
      <c r="G23" s="4">
        <f t="shared" si="0"/>
        <v>1.25</v>
      </c>
      <c r="H23" s="4">
        <f>(1-_xlfn.GAMMA.DIST(B23,$C$4+1,1/$C$5,1))-$C$5*B23/$C$4*(1-_xlfn.GAMMA.DIST(B23,$C$4,1/$C$5,1))</f>
        <v>0.28206083888650635</v>
      </c>
      <c r="I23" s="8">
        <f>$C$3/(B23*$F$4)</f>
        <v>666.66666666666674</v>
      </c>
      <c r="J23" s="4">
        <f t="shared" si="1"/>
        <v>0.78513038703040516</v>
      </c>
      <c r="K23" s="4">
        <f t="shared" si="2"/>
        <v>0.8573506232699184</v>
      </c>
      <c r="L23" s="6">
        <f t="shared" si="3"/>
        <v>193.71125288877681</v>
      </c>
      <c r="M23" s="6">
        <f t="shared" si="4"/>
        <v>32.230441945439225</v>
      </c>
      <c r="N23" s="6">
        <f t="shared" si="5"/>
        <v>225.94169483421604</v>
      </c>
    </row>
    <row r="24" spans="2:14" x14ac:dyDescent="0.3">
      <c r="B24" s="2">
        <v>33</v>
      </c>
      <c r="C24" s="4">
        <f>_xlfn.GAMMA.DIST(B24,$C$4,1/$C$5,1)</f>
        <v>0.39556827053582777</v>
      </c>
      <c r="D24" s="4">
        <f>_xlfn.GAMMA.DIST(B24,$C$4+1,1/$C$5,1)</f>
        <v>0.23469874514488626</v>
      </c>
      <c r="E24" s="4">
        <f>1-C24+D24*$C$4/($C$5*B24)</f>
        <v>0.88891505691251926</v>
      </c>
      <c r="F24" s="4">
        <f>$C$4/($C$5*B24)*(1-_xlfn.GAMMA.DIST(B24,$C$4+1,1/$C$5,1))-(1-_xlfn.GAMMA.DIST(B24,$C$4,1/$C$5,1))</f>
        <v>0.32320615520869289</v>
      </c>
      <c r="G24" s="4">
        <f t="shared" si="0"/>
        <v>1.2121212121212122</v>
      </c>
      <c r="H24" s="4">
        <f>(1-_xlfn.GAMMA.DIST(B24,$C$4+1,1/$C$5,1))-$C$5*B24/$C$4*(1-_xlfn.GAMMA.DIST(B24,$C$4,1/$C$5,1))</f>
        <v>0.26664507804717164</v>
      </c>
      <c r="I24" s="8">
        <f>$C$3/(B24*$F$4)</f>
        <v>646.46464646464642</v>
      </c>
      <c r="J24" s="4">
        <f t="shared" si="1"/>
        <v>0.76530125485511369</v>
      </c>
      <c r="K24" s="4">
        <f t="shared" si="2"/>
        <v>0.84285230471365125</v>
      </c>
      <c r="L24" s="6">
        <f t="shared" si="3"/>
        <v>188.81891130981802</v>
      </c>
      <c r="M24" s="6">
        <f t="shared" si="4"/>
        <v>35.204811771732949</v>
      </c>
      <c r="N24" s="6">
        <f t="shared" si="5"/>
        <v>224.02372308155097</v>
      </c>
    </row>
    <row r="25" spans="2:14" x14ac:dyDescent="0.3">
      <c r="B25" s="2">
        <v>34</v>
      </c>
      <c r="C25" s="4">
        <f>_xlfn.GAMMA.DIST(B25,$C$4,1/$C$5,1)</f>
        <v>0.41988168627223782</v>
      </c>
      <c r="D25" s="4">
        <f>_xlfn.GAMMA.DIST(B25,$C$4+1,1/$C$5,1)</f>
        <v>0.25506094762209158</v>
      </c>
      <c r="E25" s="4">
        <f>1-C25+D25*$C$4/($C$5*B25)</f>
        <v>0.8801900168125758</v>
      </c>
      <c r="F25" s="4">
        <f>$C$4/($C$5*B25)*(1-_xlfn.GAMMA.DIST(B25,$C$4+1,1/$C$5,1))-(1-_xlfn.GAMMA.DIST(B25,$C$4,1/$C$5,1))</f>
        <v>0.29628057142271846</v>
      </c>
      <c r="G25" s="4">
        <f t="shared" si="0"/>
        <v>1.1764705882352944</v>
      </c>
      <c r="H25" s="4">
        <f>(1-_xlfn.GAMMA.DIST(B25,$C$4+1,1/$C$5,1))-$C$5*B25/$C$4*(1-_xlfn.GAMMA.DIST(B25,$C$4,1/$C$5,1))</f>
        <v>0.25183848570931067</v>
      </c>
      <c r="I25" s="8">
        <f>$C$3/(B25*$F$4)</f>
        <v>627.45098039215691</v>
      </c>
      <c r="J25" s="4">
        <f t="shared" si="1"/>
        <v>0.74493905237790847</v>
      </c>
      <c r="K25" s="4">
        <f t="shared" si="2"/>
        <v>0.82770357938073336</v>
      </c>
      <c r="L25" s="6">
        <f t="shared" si="3"/>
        <v>183.79504798903483</v>
      </c>
      <c r="M25" s="6">
        <f t="shared" si="4"/>
        <v>38.259142143313731</v>
      </c>
      <c r="N25" s="6">
        <f t="shared" si="5"/>
        <v>222.05419013234857</v>
      </c>
    </row>
    <row r="26" spans="2:14" x14ac:dyDescent="0.3">
      <c r="B26" s="2">
        <v>35</v>
      </c>
      <c r="C26" s="4">
        <f>_xlfn.GAMMA.DIST(B26,$C$4,1/$C$5,1)</f>
        <v>0.44401744301879764</v>
      </c>
      <c r="D26" s="4">
        <f>_xlfn.GAMMA.DIST(B26,$C$4+1,1/$C$5,1)</f>
        <v>0.27587758265214452</v>
      </c>
      <c r="E26" s="4">
        <f>1-C26+D26*$C$4/($C$5*B26)</f>
        <v>0.87127122286936753</v>
      </c>
      <c r="F26" s="4">
        <f>$C$4/($C$5*B26)*(1-_xlfn.GAMMA.DIST(B26,$C$4+1,1/$C$5,1))-(1-_xlfn.GAMMA.DIST(B26,$C$4,1/$C$5,1))</f>
        <v>0.27158591998777537</v>
      </c>
      <c r="G26" s="4">
        <f t="shared" si="0"/>
        <v>1.1428571428571428</v>
      </c>
      <c r="H26" s="4">
        <f>(1-_xlfn.GAMMA.DIST(B26,$C$4+1,1/$C$5,1))-$C$5*B26/$C$4*(1-_xlfn.GAMMA.DIST(B26,$C$4,1/$C$5,1))</f>
        <v>0.23763767998930346</v>
      </c>
      <c r="I26" s="8">
        <f>$C$3/(B26*$F$4)</f>
        <v>609.52380952380952</v>
      </c>
      <c r="J26" s="4">
        <f t="shared" si="1"/>
        <v>0.72412241734785554</v>
      </c>
      <c r="K26" s="4">
        <f t="shared" si="2"/>
        <v>0.81193644184659508</v>
      </c>
      <c r="L26" s="6">
        <f t="shared" si="3"/>
        <v>178.65906482087374</v>
      </c>
      <c r="M26" s="6">
        <f t="shared" si="4"/>
        <v>41.38163739782167</v>
      </c>
      <c r="N26" s="6">
        <f t="shared" si="5"/>
        <v>220.0407022186954</v>
      </c>
    </row>
    <row r="27" spans="2:14" x14ac:dyDescent="0.3">
      <c r="B27" s="2">
        <v>36</v>
      </c>
      <c r="C27" s="4">
        <f>_xlfn.GAMMA.DIST(B27,$C$4,1/$C$5,1)</f>
        <v>0.46789642362528466</v>
      </c>
      <c r="D27" s="4">
        <f>_xlfn.GAMMA.DIST(B27,$C$4+1,1/$C$5,1)</f>
        <v>0.29706956513917271</v>
      </c>
      <c r="E27" s="4">
        <f>1-C27+D27*$C$4/($C$5*B27)</f>
        <v>0.86218087097379614</v>
      </c>
      <c r="F27" s="4">
        <f>$C$4/($C$5*B27)*(1-_xlfn.GAMMA.DIST(B27,$C$4+1,1/$C$5,1))-(1-_xlfn.GAMMA.DIST(B27,$C$4,1/$C$5,1))</f>
        <v>0.24893024013731513</v>
      </c>
      <c r="G27" s="4">
        <f t="shared" si="0"/>
        <v>1.1111111111111112</v>
      </c>
      <c r="H27" s="4">
        <f>(1-_xlfn.GAMMA.DIST(B27,$C$4+1,1/$C$5,1))-$C$5*B27/$C$4*(1-_xlfn.GAMMA.DIST(B27,$C$4,1/$C$5,1))</f>
        <v>0.22403721612358352</v>
      </c>
      <c r="I27" s="8">
        <f>$C$3/(B27*$F$4)</f>
        <v>592.59259259259261</v>
      </c>
      <c r="J27" s="4">
        <f t="shared" si="1"/>
        <v>0.70293043486082729</v>
      </c>
      <c r="K27" s="4">
        <f t="shared" si="2"/>
        <v>0.79558581131877704</v>
      </c>
      <c r="L27" s="6">
        <f t="shared" si="3"/>
        <v>173.43047407139829</v>
      </c>
      <c r="M27" s="6">
        <f t="shared" si="4"/>
        <v>44.560434770875908</v>
      </c>
      <c r="N27" s="6">
        <f t="shared" si="5"/>
        <v>217.99090884227419</v>
      </c>
    </row>
    <row r="28" spans="2:14" x14ac:dyDescent="0.3">
      <c r="B28" s="2">
        <v>37</v>
      </c>
      <c r="C28" s="4">
        <f>_xlfn.GAMMA.DIST(B28,$C$4,1/$C$5,1)</f>
        <v>0.49144646481765586</v>
      </c>
      <c r="D28" s="4">
        <f>_xlfn.GAMMA.DIST(B28,$C$4+1,1/$C$5,1)</f>
        <v>0.31855822190616129</v>
      </c>
      <c r="E28" s="4">
        <f>1-C28+D28*$C$4/($C$5*B28)</f>
        <v>0.85294080210792389</v>
      </c>
      <c r="F28" s="4">
        <f>$C$4/($C$5*B28)*(1-_xlfn.GAMMA.DIST(B28,$C$4+1,1/$C$5,1))-(1-_xlfn.GAMMA.DIST(B28,$C$4,1/$C$5,1))</f>
        <v>0.22814027897315714</v>
      </c>
      <c r="G28" s="4">
        <f t="shared" si="0"/>
        <v>1.0810810810810811</v>
      </c>
      <c r="H28" s="4">
        <f>(1-_xlfn.GAMMA.DIST(B28,$C$4+1,1/$C$5,1))-$C$5*B28/$C$4*(1-_xlfn.GAMMA.DIST(B28,$C$4,1/$C$5,1))</f>
        <v>0.21102975805017032</v>
      </c>
      <c r="I28" s="8">
        <f>$C$3/(B28*$F$4)</f>
        <v>576.5765765765766</v>
      </c>
      <c r="J28" s="4">
        <f t="shared" si="1"/>
        <v>0.68144177809383866</v>
      </c>
      <c r="K28" s="4">
        <f t="shared" si="2"/>
        <v>0.77868927891808659</v>
      </c>
      <c r="L28" s="6">
        <f t="shared" si="3"/>
        <v>168.1286863760138</v>
      </c>
      <c r="M28" s="6">
        <f t="shared" si="4"/>
        <v>47.7837332859242</v>
      </c>
      <c r="N28" s="6">
        <f t="shared" si="5"/>
        <v>215.912419661938</v>
      </c>
    </row>
    <row r="29" spans="2:14" x14ac:dyDescent="0.3">
      <c r="B29" s="2">
        <v>38</v>
      </c>
      <c r="C29" s="4">
        <f>_xlfn.GAMMA.DIST(B29,$C$4,1/$C$5,1)</f>
        <v>0.51460244222140328</v>
      </c>
      <c r="D29" s="4">
        <f>_xlfn.GAMMA.DIST(B29,$C$4+1,1/$C$5,1)</f>
        <v>0.34026606656424346</v>
      </c>
      <c r="E29" s="4">
        <f>1-C29+D29*$C$4/($C$5*B29)</f>
        <v>0.84357236468832664</v>
      </c>
      <c r="F29" s="4">
        <f>$C$4/($C$5*B29)*(1-_xlfn.GAMMA.DIST(B29,$C$4+1,1/$C$5,1))-(1-_xlfn.GAMMA.DIST(B29,$C$4,1/$C$5,1))</f>
        <v>0.20905921425904173</v>
      </c>
      <c r="G29" s="4">
        <f t="shared" si="0"/>
        <v>1.0526315789473684</v>
      </c>
      <c r="H29" s="4">
        <f>(1-_xlfn.GAMMA.DIST(B29,$C$4+1,1/$C$5,1))-$C$5*B29/$C$4*(1-_xlfn.GAMMA.DIST(B29,$C$4,1/$C$5,1))</f>
        <v>0.19860625354608974</v>
      </c>
      <c r="I29" s="8">
        <f>$C$3/(B29*$F$4)</f>
        <v>561.40350877192986</v>
      </c>
      <c r="J29" s="4">
        <f t="shared" si="1"/>
        <v>0.65973393343575659</v>
      </c>
      <c r="K29" s="4">
        <f t="shared" si="2"/>
        <v>0.76128685091217119</v>
      </c>
      <c r="L29" s="6">
        <f t="shared" si="3"/>
        <v>162.77281955988306</v>
      </c>
      <c r="M29" s="6">
        <f t="shared" si="4"/>
        <v>51.039909984636509</v>
      </c>
      <c r="N29" s="6">
        <f t="shared" si="5"/>
        <v>213.81272954451958</v>
      </c>
    </row>
    <row r="30" spans="2:14" x14ac:dyDescent="0.3">
      <c r="B30" s="2">
        <v>39</v>
      </c>
      <c r="C30" s="4">
        <f>_xlfn.GAMMA.DIST(B30,$C$4,1/$C$5,1)</f>
        <v>0.53730625359864015</v>
      </c>
      <c r="D30" s="4">
        <f>_xlfn.GAMMA.DIST(B30,$C$4+1,1/$C$5,1)</f>
        <v>0.3621174870718023</v>
      </c>
      <c r="E30" s="4">
        <f>1-C30+D30*$C$4/($C$5*B30)</f>
        <v>0.83409629724423406</v>
      </c>
      <c r="F30" s="4">
        <f>$C$4/($C$5*B30)*(1-_xlfn.GAMMA.DIST(B30,$C$4+1,1/$C$5,1))-(1-_xlfn.GAMMA.DIST(B30,$C$4,1/$C$5,1))</f>
        <v>0.1915447283967916</v>
      </c>
      <c r="G30" s="4">
        <f t="shared" si="0"/>
        <v>1.0256410256410255</v>
      </c>
      <c r="H30" s="4">
        <f>(1-_xlfn.GAMMA.DIST(B30,$C$4+1,1/$C$5,1))-$C$5*B30/$C$4*(1-_xlfn.GAMMA.DIST(B30,$C$4,1/$C$5,1))</f>
        <v>0.18675611018687188</v>
      </c>
      <c r="I30" s="8">
        <f>$C$3/(B30*$F$4)</f>
        <v>547.008547008547</v>
      </c>
      <c r="J30" s="4">
        <f t="shared" si="1"/>
        <v>0.63788251292819775</v>
      </c>
      <c r="K30" s="4">
        <f t="shared" si="2"/>
        <v>0.74342068670547901</v>
      </c>
      <c r="L30" s="6">
        <f t="shared" si="3"/>
        <v>157.3815289999435</v>
      </c>
      <c r="M30" s="6">
        <f t="shared" si="4"/>
        <v>54.317623060770337</v>
      </c>
      <c r="N30" s="6">
        <f t="shared" si="5"/>
        <v>211.69915206071383</v>
      </c>
    </row>
    <row r="31" spans="2:14" x14ac:dyDescent="0.3">
      <c r="B31" s="2">
        <v>40</v>
      </c>
      <c r="C31" s="4">
        <f>_xlfn.GAMMA.DIST(B31,$C$4,1/$C$5,1)</f>
        <v>0.55950671493478765</v>
      </c>
      <c r="D31" s="4">
        <f>_xlfn.GAMMA.DIST(B31,$C$4+1,1/$C$5,1)</f>
        <v>0.38403934516693694</v>
      </c>
      <c r="E31" s="4">
        <f>1-C31+D31*$C$4/($C$5*B31)</f>
        <v>0.82453263023214929</v>
      </c>
      <c r="F31" s="4">
        <f>$C$4/($C$5*B31)*(1-_xlfn.GAMMA.DIST(B31,$C$4+1,1/$C$5,1))-(1-_xlfn.GAMMA.DIST(B31,$C$4,1/$C$5,1))</f>
        <v>0.17546736976785071</v>
      </c>
      <c r="G31" s="4">
        <f t="shared" si="0"/>
        <v>1</v>
      </c>
      <c r="H31" s="4">
        <f>(1-_xlfn.GAMMA.DIST(B31,$C$4+1,1/$C$5,1))-$C$5*B31/$C$4*(1-_xlfn.GAMMA.DIST(B31,$C$4,1/$C$5,1))</f>
        <v>0.17546736976785071</v>
      </c>
      <c r="I31" s="8">
        <f>$C$3/(B31*$F$4)</f>
        <v>533.33333333333337</v>
      </c>
      <c r="J31" s="4">
        <f t="shared" si="1"/>
        <v>0.61596065483306306</v>
      </c>
      <c r="K31" s="4">
        <f t="shared" si="2"/>
        <v>0.72513483064139106</v>
      </c>
      <c r="L31" s="6">
        <f t="shared" si="3"/>
        <v>151.97285972996391</v>
      </c>
      <c r="M31" s="6">
        <f t="shared" si="4"/>
        <v>57.605901775040543</v>
      </c>
      <c r="N31" s="6">
        <f t="shared" si="5"/>
        <v>209.57876150500445</v>
      </c>
    </row>
    <row r="32" spans="2:14" x14ac:dyDescent="0.3">
      <c r="B32" s="2">
        <v>41</v>
      </c>
      <c r="C32" s="4">
        <f>_xlfn.GAMMA.DIST(B32,$C$4,1/$C$5,1)</f>
        <v>0.58115938323018779</v>
      </c>
      <c r="D32" s="4">
        <f>_xlfn.GAMMA.DIST(B32,$C$4+1,1/$C$5,1)</f>
        <v>0.40596148862744541</v>
      </c>
      <c r="E32" s="4">
        <f>1-C32+D32*$C$4/($C$5*B32)</f>
        <v>0.81490060567463707</v>
      </c>
      <c r="F32" s="4">
        <f>$C$4/($C$5*B32)*(1-_xlfn.GAMMA.DIST(B32,$C$4+1,1/$C$5,1))-(1-_xlfn.GAMMA.DIST(B32,$C$4,1/$C$5,1))</f>
        <v>0.160709150422924</v>
      </c>
      <c r="G32" s="4">
        <f t="shared" si="0"/>
        <v>0.97560975609756106</v>
      </c>
      <c r="H32" s="4">
        <f>(1-_xlfn.GAMMA.DIST(B32,$C$4+1,1/$C$5,1))-$C$5*B32/$C$4*(1-_xlfn.GAMMA.DIST(B32,$C$4,1/$C$5,1))</f>
        <v>0.1647268791834971</v>
      </c>
      <c r="I32" s="8">
        <f>$C$3/(B32*$F$4)</f>
        <v>520.32520325203257</v>
      </c>
      <c r="J32" s="4">
        <f t="shared" si="1"/>
        <v>0.59403851137255459</v>
      </c>
      <c r="K32" s="4">
        <f t="shared" si="2"/>
        <v>0.70647493703272035</v>
      </c>
      <c r="L32" s="6">
        <f t="shared" si="3"/>
        <v>146.56412005322773</v>
      </c>
      <c r="M32" s="6">
        <f t="shared" si="4"/>
        <v>60.894223294116813</v>
      </c>
      <c r="N32" s="6">
        <f t="shared" si="5"/>
        <v>207.45834334734454</v>
      </c>
    </row>
    <row r="33" spans="2:14" x14ac:dyDescent="0.3">
      <c r="B33" s="2">
        <v>42</v>
      </c>
      <c r="C33" s="4">
        <f>_xlfn.GAMMA.DIST(B33,$C$4,1/$C$5,1)</f>
        <v>0.60222631892377165</v>
      </c>
      <c r="D33" s="4">
        <f>_xlfn.GAMMA.DIST(B33,$C$4+1,1/$C$5,1)</f>
        <v>0.42781717877390929</v>
      </c>
      <c r="E33" s="4">
        <f>1-C33+D33*$C$4/($C$5*B33)</f>
        <v>0.80521861324185617</v>
      </c>
      <c r="F33" s="4">
        <f>$C$4/($C$5*B33)*(1-_xlfn.GAMMA.DIST(B33,$C$4+1,1/$C$5,1))-(1-_xlfn.GAMMA.DIST(B33,$C$4,1/$C$5,1))</f>
        <v>0.14716233913909604</v>
      </c>
      <c r="G33" s="4">
        <f t="shared" si="0"/>
        <v>0.95238095238095222</v>
      </c>
      <c r="H33" s="4">
        <f>(1-_xlfn.GAMMA.DIST(B33,$C$4+1,1/$C$5,1))-$C$5*B33/$C$4*(1-_xlfn.GAMMA.DIST(B33,$C$4,1/$C$5,1))</f>
        <v>0.15452045609605086</v>
      </c>
      <c r="I33" s="8">
        <f>$C$3/(B33*$F$4)</f>
        <v>507.93650793650795</v>
      </c>
      <c r="J33" s="4">
        <f t="shared" si="1"/>
        <v>0.57218282122609065</v>
      </c>
      <c r="K33" s="4">
        <f t="shared" si="2"/>
        <v>0.68748798827368762</v>
      </c>
      <c r="L33" s="6">
        <f t="shared" si="3"/>
        <v>141.17177606685686</v>
      </c>
      <c r="M33" s="6">
        <f t="shared" si="4"/>
        <v>64.172576816086405</v>
      </c>
      <c r="N33" s="6">
        <f t="shared" si="5"/>
        <v>205.34435288294327</v>
      </c>
    </row>
    <row r="34" spans="2:14" x14ac:dyDescent="0.3">
      <c r="B34" s="2">
        <v>43</v>
      </c>
      <c r="C34" s="4">
        <f>_xlfn.GAMMA.DIST(B34,$C$4,1/$C$5,1)</f>
        <v>0.62267579985225163</v>
      </c>
      <c r="D34" s="4">
        <f>_xlfn.GAMMA.DIST(B34,$C$4+1,1/$C$5,1)</f>
        <v>0.44954343680592224</v>
      </c>
      <c r="E34" s="4">
        <f>1-C34+D34*$C$4/($C$5*B34)</f>
        <v>0.79550414136255976</v>
      </c>
      <c r="F34" s="4">
        <f>$C$4/($C$5*B34)*(1-_xlfn.GAMMA.DIST(B34,$C$4+1,1/$C$5,1))-(1-_xlfn.GAMMA.DIST(B34,$C$4,1/$C$5,1))</f>
        <v>0.13472841677697511</v>
      </c>
      <c r="G34" s="4">
        <f t="shared" si="0"/>
        <v>0.93023255813953487</v>
      </c>
      <c r="H34" s="4">
        <f>(1-_xlfn.GAMMA.DIST(B34,$C$4+1,1/$C$5,1))-$C$5*B34/$C$4*(1-_xlfn.GAMMA.DIST(B34,$C$4,1/$C$5,1))</f>
        <v>0.14483304803524827</v>
      </c>
      <c r="I34" s="8">
        <f>$C$3/(B34*$F$4)</f>
        <v>496.12403100775191</v>
      </c>
      <c r="J34" s="4">
        <f t="shared" si="1"/>
        <v>0.55045656319407776</v>
      </c>
      <c r="K34" s="4">
        <f t="shared" si="2"/>
        <v>0.66822200637018148</v>
      </c>
      <c r="L34" s="6">
        <f t="shared" si="3"/>
        <v>135.81136621202458</v>
      </c>
      <c r="M34" s="6">
        <f t="shared" si="4"/>
        <v>67.43151552088834</v>
      </c>
      <c r="N34" s="6">
        <f t="shared" si="5"/>
        <v>203.24288173291291</v>
      </c>
    </row>
    <row r="35" spans="2:14" x14ac:dyDescent="0.3">
      <c r="B35" s="2">
        <v>44</v>
      </c>
      <c r="C35" s="4">
        <f>_xlfn.GAMMA.DIST(B35,$C$4,1/$C$5,1)</f>
        <v>0.64248199757207458</v>
      </c>
      <c r="D35" s="4">
        <f>_xlfn.GAMMA.DIST(B35,$C$4+1,1/$C$5,1)</f>
        <v>0.47108131347413762</v>
      </c>
      <c r="E35" s="4">
        <f>1-C35+D35*$C$4/($C$5*B35)</f>
        <v>0.78577374194986871</v>
      </c>
      <c r="F35" s="4">
        <f>$C$4/($C$5*B35)*(1-_xlfn.GAMMA.DIST(B35,$C$4+1,1/$C$5,1))-(1-_xlfn.GAMMA.DIST(B35,$C$4,1/$C$5,1))</f>
        <v>0.12331716714104035</v>
      </c>
      <c r="G35" s="4">
        <f t="shared" si="0"/>
        <v>0.90909090909090906</v>
      </c>
      <c r="H35" s="4">
        <f>(1-_xlfn.GAMMA.DIST(B35,$C$4+1,1/$C$5,1))-$C$5*B35/$C$4*(1-_xlfn.GAMMA.DIST(B35,$C$4,1/$C$5,1))</f>
        <v>0.1356488838551444</v>
      </c>
      <c r="I35" s="8">
        <f>$C$3/(B35*$F$4)</f>
        <v>484.84848484848493</v>
      </c>
      <c r="J35" s="4">
        <f t="shared" si="1"/>
        <v>0.52891868652586238</v>
      </c>
      <c r="K35" s="4">
        <f t="shared" si="2"/>
        <v>0.64872575872808735</v>
      </c>
      <c r="L35" s="6">
        <f t="shared" si="3"/>
        <v>130.49743473913358</v>
      </c>
      <c r="M35" s="6">
        <f t="shared" si="4"/>
        <v>70.662197021120647</v>
      </c>
      <c r="N35" s="6">
        <f t="shared" si="5"/>
        <v>201.15963176025423</v>
      </c>
    </row>
    <row r="36" spans="2:14" x14ac:dyDescent="0.3">
      <c r="B36" s="2">
        <v>45</v>
      </c>
      <c r="C36" s="4">
        <f>_xlfn.GAMMA.DIST(B36,$C$4,1/$C$5,1)</f>
        <v>0.66162462577726044</v>
      </c>
      <c r="D36" s="4">
        <f>_xlfn.GAMMA.DIST(B36,$C$4+1,1/$C$5,1)</f>
        <v>0.49237608726837395</v>
      </c>
      <c r="E36" s="4">
        <f>1-C36+D36*$C$4/($C$5*B36)</f>
        <v>0.77604300735018306</v>
      </c>
      <c r="F36" s="4">
        <f>$C$4/($C$5*B36)*(1-_xlfn.GAMMA.DIST(B36,$C$4+1,1/$C$5,1))-(1-_xlfn.GAMMA.DIST(B36,$C$4,1/$C$5,1))</f>
        <v>0.11284588153870573</v>
      </c>
      <c r="G36" s="4">
        <f t="shared" si="0"/>
        <v>0.88888888888888884</v>
      </c>
      <c r="H36" s="4">
        <f>(1-_xlfn.GAMMA.DIST(B36,$C$4+1,1/$C$5,1))-$C$5*B36/$C$4*(1-_xlfn.GAMMA.DIST(B36,$C$4,1/$C$5,1))</f>
        <v>0.12695161673104399</v>
      </c>
      <c r="I36" s="8">
        <f>$C$3/(B36*$F$4)</f>
        <v>474.07407407407413</v>
      </c>
      <c r="J36" s="4">
        <f t="shared" si="1"/>
        <v>0.50762391273162599</v>
      </c>
      <c r="K36" s="4">
        <f t="shared" si="2"/>
        <v>0.62904845953658473</v>
      </c>
      <c r="L36" s="6">
        <f t="shared" si="3"/>
        <v>125.24348280986651</v>
      </c>
      <c r="M36" s="6">
        <f t="shared" si="4"/>
        <v>73.856413090256098</v>
      </c>
      <c r="N36" s="6">
        <f t="shared" si="5"/>
        <v>199.09989590012259</v>
      </c>
    </row>
    <row r="37" spans="2:14" x14ac:dyDescent="0.3">
      <c r="B37" s="2">
        <v>46</v>
      </c>
      <c r="C37" s="4">
        <f>_xlfn.GAMMA.DIST(B37,$C$4,1/$C$5,1)</f>
        <v>0.68008856946176199</v>
      </c>
      <c r="D37" s="4">
        <f>_xlfn.GAMMA.DIST(B37,$C$4+1,1/$C$5,1)</f>
        <v>0.51337739677174421</v>
      </c>
      <c r="E37" s="4">
        <f>1-C37+D37*$C$4/($C$5*B37)</f>
        <v>0.76632655816584161</v>
      </c>
      <c r="F37" s="4">
        <f>$C$4/($C$5*B37)*(1-_xlfn.GAMMA.DIST(B37,$C$4+1,1/$C$5,1))-(1-_xlfn.GAMMA.DIST(B37,$C$4,1/$C$5,1))</f>
        <v>0.10323865922546266</v>
      </c>
      <c r="G37" s="4">
        <f t="shared" si="0"/>
        <v>0.86956521739130421</v>
      </c>
      <c r="H37" s="4">
        <f>(1-_xlfn.GAMMA.DIST(B37,$C$4+1,1/$C$5,1))-$C$5*B37/$C$4*(1-_xlfn.GAMMA.DIST(B37,$C$4,1/$C$5,1))</f>
        <v>0.11872445810928212</v>
      </c>
      <c r="I37" s="8">
        <f>$C$3/(B37*$F$4)</f>
        <v>463.768115942029</v>
      </c>
      <c r="J37" s="4">
        <f t="shared" si="1"/>
        <v>0.48662260322825579</v>
      </c>
      <c r="K37" s="4">
        <f t="shared" si="2"/>
        <v>0.60923946855184063</v>
      </c>
      <c r="L37" s="6">
        <f t="shared" si="3"/>
        <v>120.06193584212028</v>
      </c>
      <c r="M37" s="6">
        <f t="shared" si="4"/>
        <v>77.006609515761625</v>
      </c>
      <c r="N37" s="6">
        <f t="shared" si="5"/>
        <v>197.0685453578819</v>
      </c>
    </row>
    <row r="38" spans="2:14" x14ac:dyDescent="0.3">
      <c r="B38" s="2">
        <v>47</v>
      </c>
      <c r="C38" s="4">
        <f>_xlfn.GAMMA.DIST(B38,$C$4,1/$C$5,1)</f>
        <v>0.69786350242136075</v>
      </c>
      <c r="D38" s="4">
        <f>_xlfn.GAMMA.DIST(B38,$C$4+1,1/$C$5,1)</f>
        <v>0.53403931311954878</v>
      </c>
      <c r="E38" s="4">
        <f>1-C38+D38*$C$4/($C$5*B38)</f>
        <v>0.75663804065910634</v>
      </c>
      <c r="F38" s="4">
        <f>$C$4/($C$5*B38)*(1-_xlfn.GAMMA.DIST(B38,$C$4+1,1/$C$5,1))-(1-_xlfn.GAMMA.DIST(B38,$C$4,1/$C$5,1))</f>
        <v>9.4425789128127768E-2</v>
      </c>
      <c r="G38" s="4">
        <f t="shared" si="0"/>
        <v>0.85106382978723416</v>
      </c>
      <c r="H38" s="4">
        <f>(1-_xlfn.GAMMA.DIST(B38,$C$4+1,1/$C$5,1))-$C$5*B38/$C$4*(1-_xlfn.GAMMA.DIST(B38,$C$4,1/$C$5,1))</f>
        <v>0.11095030222555008</v>
      </c>
      <c r="I38" s="8">
        <f>$C$3/(B38*$F$4)</f>
        <v>453.90070921985819</v>
      </c>
      <c r="J38" s="4">
        <f t="shared" si="1"/>
        <v>0.46596068688045122</v>
      </c>
      <c r="K38" s="4">
        <f t="shared" si="2"/>
        <v>0.58934798950642064</v>
      </c>
      <c r="L38" s="6">
        <f t="shared" si="3"/>
        <v>114.96412563258967</v>
      </c>
      <c r="M38" s="6">
        <f t="shared" si="4"/>
        <v>80.10589696793231</v>
      </c>
      <c r="N38" s="6">
        <f t="shared" si="5"/>
        <v>195.07002260052198</v>
      </c>
    </row>
    <row r="39" spans="2:14" x14ac:dyDescent="0.3">
      <c r="B39" s="2">
        <v>48</v>
      </c>
      <c r="C39" s="4">
        <f>_xlfn.GAMMA.DIST(B39,$C$4,1/$C$5,1)</f>
        <v>0.71494349968336879</v>
      </c>
      <c r="D39" s="4">
        <f>_xlfn.GAMMA.DIST(B39,$C$4+1,1/$C$5,1)</f>
        <v>0.55432035863538887</v>
      </c>
      <c r="E39" s="4">
        <f>1-C39+D39*$C$4/($C$5*B39)</f>
        <v>0.74699013251278856</v>
      </c>
      <c r="F39" s="4">
        <f>$C$4/($C$5*B39)*(1-_xlfn.GAMMA.DIST(B39,$C$4+1,1/$C$5,1))-(1-_xlfn.GAMMA.DIST(B39,$C$4,1/$C$5,1))</f>
        <v>8.6343200820544752E-2</v>
      </c>
      <c r="G39" s="4">
        <f t="shared" si="0"/>
        <v>0.83333333333333326</v>
      </c>
      <c r="H39" s="4">
        <f>(1-_xlfn.GAMMA.DIST(B39,$C$4+1,1/$C$5,1))-$C$5*B39/$C$4*(1-_xlfn.GAMMA.DIST(B39,$C$4,1/$C$5,1))</f>
        <v>0.1036118409846537</v>
      </c>
      <c r="I39" s="8">
        <f>$C$3/(B39*$F$4)</f>
        <v>444.44444444444446</v>
      </c>
      <c r="J39" s="4">
        <f t="shared" si="1"/>
        <v>0.44567964136461113</v>
      </c>
      <c r="K39" s="4">
        <f t="shared" si="2"/>
        <v>0.56942277072388137</v>
      </c>
      <c r="L39" s="6">
        <f t="shared" si="3"/>
        <v>109.9602857587732</v>
      </c>
      <c r="M39" s="6">
        <f t="shared" si="4"/>
        <v>83.148053795308329</v>
      </c>
      <c r="N39" s="6">
        <f t="shared" si="5"/>
        <v>193.10833955408151</v>
      </c>
    </row>
    <row r="40" spans="2:14" x14ac:dyDescent="0.3">
      <c r="B40" s="2">
        <v>49</v>
      </c>
      <c r="C40" s="4">
        <f>_xlfn.GAMMA.DIST(B40,$C$4,1/$C$5,1)</f>
        <v>0.73132665050397128</v>
      </c>
      <c r="D40" s="4">
        <f>_xlfn.GAMMA.DIST(B40,$C$4+1,1/$C$5,1)</f>
        <v>0.57418347772005651</v>
      </c>
      <c r="E40" s="4">
        <f>1-C40+D40*$C$4/($C$5*B40)</f>
        <v>0.73739455579811564</v>
      </c>
      <c r="F40" s="4">
        <f>$C$4/($C$5*B40)*(1-_xlfn.GAMMA.DIST(B40,$C$4+1,1/$C$5,1))-(1-_xlfn.GAMMA.DIST(B40,$C$4,1/$C$5,1))</f>
        <v>7.8931974814129224E-2</v>
      </c>
      <c r="G40" s="4">
        <f t="shared" si="0"/>
        <v>0.81632653061224492</v>
      </c>
      <c r="H40" s="4">
        <f>(1-_xlfn.GAMMA.DIST(B40,$C$4+1,1/$C$5,1))-$C$5*B40/$C$4*(1-_xlfn.GAMMA.DIST(B40,$C$4,1/$C$5,1))</f>
        <v>9.6691669147308257E-2</v>
      </c>
      <c r="I40" s="8">
        <f>$C$3/(B40*$F$4)</f>
        <v>435.37414965986397</v>
      </c>
      <c r="J40" s="4">
        <f t="shared" si="1"/>
        <v>0.42581652227994349</v>
      </c>
      <c r="K40" s="4">
        <f t="shared" si="2"/>
        <v>0.54951181079252165</v>
      </c>
      <c r="L40" s="6">
        <f t="shared" si="3"/>
        <v>105.05955876141023</v>
      </c>
      <c r="M40" s="6">
        <f t="shared" si="4"/>
        <v>86.127521658008476</v>
      </c>
      <c r="N40" s="6">
        <f t="shared" si="5"/>
        <v>191.18708041941869</v>
      </c>
    </row>
    <row r="41" spans="2:14" x14ac:dyDescent="0.3">
      <c r="B41" s="2">
        <v>50</v>
      </c>
      <c r="C41" s="4">
        <f>_xlfn.GAMMA.DIST(B41,$C$4,1/$C$5,1)</f>
        <v>0.74701467669070176</v>
      </c>
      <c r="D41" s="4">
        <f>_xlfn.GAMMA.DIST(B41,$C$4+1,1/$C$5,1)</f>
        <v>0.59359596596398689</v>
      </c>
      <c r="E41" s="4">
        <f>1-C41+D41*$C$4/($C$5*B41)</f>
        <v>0.7278620960804878</v>
      </c>
      <c r="F41" s="4">
        <f>$C$4/($C$5*B41)*(1-_xlfn.GAMMA.DIST(B41,$C$4+1,1/$C$5,1))-(1-_xlfn.GAMMA.DIST(B41,$C$4,1/$C$5,1))</f>
        <v>7.2137903919512247E-2</v>
      </c>
      <c r="G41" s="4">
        <f t="shared" si="0"/>
        <v>0.8</v>
      </c>
      <c r="H41" s="4">
        <f>(1-_xlfn.GAMMA.DIST(B41,$C$4+1,1/$C$5,1))-$C$5*B41/$C$4*(1-_xlfn.GAMMA.DIST(B41,$C$4,1/$C$5,1))</f>
        <v>9.0172379899390309E-2</v>
      </c>
      <c r="I41" s="8">
        <f>$C$3/(B41*$F$4)</f>
        <v>426.66666666666669</v>
      </c>
      <c r="J41" s="4">
        <f t="shared" si="1"/>
        <v>0.40640403403601311</v>
      </c>
      <c r="K41" s="4">
        <f t="shared" si="2"/>
        <v>0.52966207233672813</v>
      </c>
      <c r="L41" s="6">
        <f t="shared" si="3"/>
        <v>100.27001363420732</v>
      </c>
      <c r="M41" s="6">
        <f t="shared" si="4"/>
        <v>89.039394894598033</v>
      </c>
      <c r="N41" s="6">
        <f t="shared" si="5"/>
        <v>189.30940852880536</v>
      </c>
    </row>
    <row r="42" spans="2:14" x14ac:dyDescent="0.3">
      <c r="B42" s="2">
        <v>51</v>
      </c>
      <c r="C42" s="4">
        <f>_xlfn.GAMMA.DIST(B42,$C$4,1/$C$5,1)</f>
        <v>0.76201256019592434</v>
      </c>
      <c r="D42" s="4">
        <f>_xlfn.GAMMA.DIST(B42,$C$4+1,1/$C$5,1)</f>
        <v>0.61252936326208851</v>
      </c>
      <c r="E42" s="4">
        <f>1-C42+D42*$C$4/($C$5*B42)</f>
        <v>0.71840262667630195</v>
      </c>
      <c r="F42" s="4">
        <f>$C$4/($C$5*B42)*(1-_xlfn.GAMMA.DIST(B42,$C$4+1,1/$C$5,1))-(1-_xlfn.GAMMA.DIST(B42,$C$4,1/$C$5,1))</f>
        <v>6.591109881389412E-2</v>
      </c>
      <c r="G42" s="4">
        <f t="shared" si="0"/>
        <v>0.78431372549019607</v>
      </c>
      <c r="H42" s="4">
        <f>(1-_xlfn.GAMMA.DIST(B42,$C$4+1,1/$C$5,1))-$C$5*B42/$C$4*(1-_xlfn.GAMMA.DIST(B42,$C$4,1/$C$5,1))</f>
        <v>8.4036650987715067E-2</v>
      </c>
      <c r="I42" s="8">
        <f>$C$3/(B42*$F$4)</f>
        <v>418.30065359477123</v>
      </c>
      <c r="J42" s="4">
        <f t="shared" si="1"/>
        <v>0.38747063673791149</v>
      </c>
      <c r="K42" s="4">
        <f t="shared" si="2"/>
        <v>0.50991920701219928</v>
      </c>
      <c r="L42" s="6">
        <f t="shared" si="3"/>
        <v>95.598672195076134</v>
      </c>
      <c r="M42" s="6">
        <f t="shared" si="4"/>
        <v>91.879404489313274</v>
      </c>
      <c r="N42" s="6">
        <f t="shared" si="5"/>
        <v>187.47807668438941</v>
      </c>
    </row>
    <row r="43" spans="2:14" x14ac:dyDescent="0.3">
      <c r="B43" s="2">
        <v>52</v>
      </c>
      <c r="C43" s="4">
        <f>_xlfn.GAMMA.DIST(B43,$C$4,1/$C$5,1)</f>
        <v>0.77632818318850072</v>
      </c>
      <c r="D43" s="4">
        <f>_xlfn.GAMMA.DIST(B43,$C$4+1,1/$C$5,1)</f>
        <v>0.63095931644938053</v>
      </c>
      <c r="E43" s="4">
        <f>1-C43+D43*$C$4/($C$5*B43)</f>
        <v>0.70902513715717652</v>
      </c>
      <c r="F43" s="4">
        <f>$C$4/($C$5*B43)*(1-_xlfn.GAMMA.DIST(B43,$C$4+1,1/$C$5,1))-(1-_xlfn.GAMMA.DIST(B43,$C$4,1/$C$5,1))</f>
        <v>6.0205632073592641E-2</v>
      </c>
      <c r="G43" s="4">
        <f t="shared" si="0"/>
        <v>0.76923076923076916</v>
      </c>
      <c r="H43" s="4">
        <f>(1-_xlfn.GAMMA.DIST(B43,$C$4+1,1/$C$5,1))-$C$5*B43/$C$4*(1-_xlfn.GAMMA.DIST(B43,$C$4,1/$C$5,1))</f>
        <v>7.8267321695670411E-2</v>
      </c>
      <c r="I43" s="8">
        <f>$C$3/(B43*$F$4)</f>
        <v>410.25641025641022</v>
      </c>
      <c r="J43" s="4">
        <f t="shared" si="1"/>
        <v>0.36904068355061947</v>
      </c>
      <c r="K43" s="4">
        <f t="shared" si="2"/>
        <v>0.49032729483972598</v>
      </c>
      <c r="L43" s="6">
        <f t="shared" si="3"/>
        <v>91.05154297734839</v>
      </c>
      <c r="M43" s="6">
        <f t="shared" si="4"/>
        <v>94.643897467407072</v>
      </c>
      <c r="N43" s="6">
        <f t="shared" si="5"/>
        <v>185.69544044475546</v>
      </c>
    </row>
    <row r="44" spans="2:14" x14ac:dyDescent="0.3">
      <c r="B44" s="2">
        <v>53</v>
      </c>
      <c r="C44" s="4">
        <f>_xlfn.GAMMA.DIST(B44,$C$4,1/$C$5,1)</f>
        <v>0.78997198314520056</v>
      </c>
      <c r="D44" s="4">
        <f>_xlfn.GAMMA.DIST(B44,$C$4+1,1/$C$5,1)</f>
        <v>0.64886541666365227</v>
      </c>
      <c r="E44" s="4">
        <f>1-C44+D44*$C$4/($C$5*B44)</f>
        <v>0.69973776528019738</v>
      </c>
      <c r="F44" s="4">
        <f>$C$4/($C$5*B44)*(1-_xlfn.GAMMA.DIST(B44,$C$4+1,1/$C$5,1))-(1-_xlfn.GAMMA.DIST(B44,$C$4,1/$C$5,1))</f>
        <v>5.4979215851878094E-2</v>
      </c>
      <c r="G44" s="4">
        <f t="shared" si="0"/>
        <v>0.75471698113207553</v>
      </c>
      <c r="H44" s="4">
        <f>(1-_xlfn.GAMMA.DIST(B44,$C$4+1,1/$C$5,1))-$C$5*B44/$C$4*(1-_xlfn.GAMMA.DIST(B44,$C$4,1/$C$5,1))</f>
        <v>7.2847461003738456E-2</v>
      </c>
      <c r="I44" s="8">
        <f>$C$3/(B44*$F$4)</f>
        <v>402.51572327044028</v>
      </c>
      <c r="J44" s="4">
        <f t="shared" si="1"/>
        <v>0.35113458333634773</v>
      </c>
      <c r="K44" s="4">
        <f t="shared" si="2"/>
        <v>0.47092860088232924</v>
      </c>
      <c r="L44" s="6">
        <f t="shared" si="3"/>
        <v>86.63366135646514</v>
      </c>
      <c r="M44" s="6">
        <f t="shared" si="4"/>
        <v>97.329812499547842</v>
      </c>
      <c r="N44" s="6">
        <f t="shared" si="5"/>
        <v>183.96347385601297</v>
      </c>
    </row>
    <row r="45" spans="2:14" x14ac:dyDescent="0.3">
      <c r="B45" s="2">
        <v>54</v>
      </c>
      <c r="C45" s="4">
        <f>_xlfn.GAMMA.DIST(B45,$C$4,1/$C$5,1)</f>
        <v>0.80295662490952191</v>
      </c>
      <c r="D45" s="4">
        <f>_xlfn.GAMMA.DIST(B45,$C$4+1,1/$C$5,1)</f>
        <v>0.66623101629194525</v>
      </c>
      <c r="E45" s="4">
        <f>1-C45+D45*$C$4/($C$5*B45)</f>
        <v>0.69054783160303013</v>
      </c>
      <c r="F45" s="4">
        <f>$C$4/($C$5*B45)*(1-_xlfn.GAMMA.DIST(B45,$C$4+1,1/$C$5,1))-(1-_xlfn.GAMMA.DIST(B45,$C$4,1/$C$5,1))</f>
        <v>5.0192909137710601E-2</v>
      </c>
      <c r="G45" s="4">
        <f t="shared" si="0"/>
        <v>0.7407407407407407</v>
      </c>
      <c r="H45" s="4">
        <f>(1-_xlfn.GAMMA.DIST(B45,$C$4+1,1/$C$5,1))-$C$5*B45/$C$4*(1-_xlfn.GAMMA.DIST(B45,$C$4,1/$C$5,1))</f>
        <v>6.7760427335909312E-2</v>
      </c>
      <c r="I45" s="8">
        <f>$C$3/(B45*$F$4)</f>
        <v>395.06172839506178</v>
      </c>
      <c r="J45" s="4">
        <f t="shared" si="1"/>
        <v>0.33376898370805475</v>
      </c>
      <c r="K45" s="4">
        <f t="shared" si="2"/>
        <v>0.45176335206724183</v>
      </c>
      <c r="L45" s="6">
        <f t="shared" si="3"/>
        <v>82.349134713846169</v>
      </c>
      <c r="M45" s="6">
        <f t="shared" si="4"/>
        <v>99.934652443791791</v>
      </c>
      <c r="N45" s="6">
        <f t="shared" si="5"/>
        <v>182.28378715763796</v>
      </c>
    </row>
    <row r="46" spans="2:14" x14ac:dyDescent="0.3">
      <c r="B46" s="2">
        <v>55</v>
      </c>
      <c r="C46" s="4">
        <f>_xlfn.GAMMA.DIST(B46,$C$4,1/$C$5,1)</f>
        <v>0.81529669114085412</v>
      </c>
      <c r="D46" s="4">
        <f>_xlfn.GAMMA.DIST(B46,$C$4+1,1/$C$5,1)</f>
        <v>0.68304302998369071</v>
      </c>
      <c r="E46" s="4">
        <f>1-C46+D46*$C$4/($C$5*B46)</f>
        <v>0.68146187612001186</v>
      </c>
      <c r="F46" s="4">
        <f>$C$4/($C$5*B46)*(1-_xlfn.GAMMA.DIST(B46,$C$4+1,1/$C$5,1))-(1-_xlfn.GAMMA.DIST(B46,$C$4,1/$C$5,1))</f>
        <v>4.5810851152715437E-2</v>
      </c>
      <c r="G46" s="4">
        <f t="shared" si="0"/>
        <v>0.72727272727272729</v>
      </c>
      <c r="H46" s="4">
        <f>(1-_xlfn.GAMMA.DIST(B46,$C$4+1,1/$C$5,1))-$C$5*B46/$C$4*(1-_xlfn.GAMMA.DIST(B46,$C$4,1/$C$5,1))</f>
        <v>6.298992033498374E-2</v>
      </c>
      <c r="I46" s="8">
        <f>$C$3/(B46*$F$4)</f>
        <v>387.87878787878788</v>
      </c>
      <c r="J46" s="4">
        <f t="shared" si="1"/>
        <v>0.31695697001630929</v>
      </c>
      <c r="K46" s="4">
        <f t="shared" si="2"/>
        <v>0.43286953666582056</v>
      </c>
      <c r="L46" s="6">
        <f t="shared" si="3"/>
        <v>78.201191531913054</v>
      </c>
      <c r="M46" s="6">
        <f t="shared" si="4"/>
        <v>102.45645449755361</v>
      </c>
      <c r="N46" s="6">
        <f t="shared" si="5"/>
        <v>180.65764602946666</v>
      </c>
    </row>
    <row r="47" spans="2:14" x14ac:dyDescent="0.3">
      <c r="B47" s="2">
        <v>56</v>
      </c>
      <c r="C47" s="4">
        <f>_xlfn.GAMMA.DIST(B47,$C$4,1/$C$5,1)</f>
        <v>0.82700839211792865</v>
      </c>
      <c r="D47" s="4">
        <f>_xlfn.GAMMA.DIST(B47,$C$4+1,1/$C$5,1)</f>
        <v>0.69929172382563909</v>
      </c>
      <c r="E47" s="4">
        <f>1-C47+D47*$C$4/($C$5*B47)</f>
        <v>0.67248569632895649</v>
      </c>
      <c r="F47" s="4">
        <f>$C$4/($C$5*B47)*(1-_xlfn.GAMMA.DIST(B47,$C$4+1,1/$C$5,1))-(1-_xlfn.GAMMA.DIST(B47,$C$4,1/$C$5,1))</f>
        <v>4.1800017956757862E-2</v>
      </c>
      <c r="G47" s="4">
        <f t="shared" si="0"/>
        <v>0.71428571428571441</v>
      </c>
      <c r="H47" s="4">
        <f>(1-_xlfn.GAMMA.DIST(B47,$C$4+1,1/$C$5,1))-$C$5*B47/$C$4*(1-_xlfn.GAMMA.DIST(B47,$C$4,1/$C$5,1))</f>
        <v>5.8520025139461029E-2</v>
      </c>
      <c r="I47" s="8">
        <f>$C$3/(B47*$F$4)</f>
        <v>380.95238095238096</v>
      </c>
      <c r="J47" s="4">
        <f t="shared" si="1"/>
        <v>0.30070827617436091</v>
      </c>
      <c r="K47" s="4">
        <f t="shared" si="2"/>
        <v>0.41428272858231113</v>
      </c>
      <c r="L47" s="6">
        <f t="shared" si="3"/>
        <v>74.192233409893404</v>
      </c>
      <c r="M47" s="6">
        <f t="shared" si="4"/>
        <v>104.89375857384586</v>
      </c>
      <c r="N47" s="6">
        <f t="shared" si="5"/>
        <v>179.08599198373926</v>
      </c>
    </row>
    <row r="48" spans="2:14" x14ac:dyDescent="0.3">
      <c r="B48" s="2">
        <v>57</v>
      </c>
      <c r="C48" s="4">
        <f>_xlfn.GAMMA.DIST(B48,$C$4,1/$C$5,1)</f>
        <v>0.83810929546322988</v>
      </c>
      <c r="D48" s="4">
        <f>_xlfn.GAMMA.DIST(B48,$C$4+1,1/$C$5,1)</f>
        <v>0.71497049638138155</v>
      </c>
      <c r="E48" s="4">
        <f>1-C48+D48*$C$4/($C$5*B48)</f>
        <v>0.66362438620791508</v>
      </c>
      <c r="F48" s="4">
        <f>$C$4/($C$5*B48)*(1-_xlfn.GAMMA.DIST(B48,$C$4+1,1/$C$5,1))-(1-_xlfn.GAMMA.DIST(B48,$C$4,1/$C$5,1))</f>
        <v>3.8129999756997185E-2</v>
      </c>
      <c r="G48" s="4">
        <f t="shared" si="0"/>
        <v>0.70175438596491224</v>
      </c>
      <c r="H48" s="4">
        <f>(1-_xlfn.GAMMA.DIST(B48,$C$4+1,1/$C$5,1))-$C$5*B48/$C$4*(1-_xlfn.GAMMA.DIST(B48,$C$4,1/$C$5,1))</f>
        <v>5.4335249653721024E-2</v>
      </c>
      <c r="I48" s="8">
        <f>$C$3/(B48*$F$4)</f>
        <v>374.26900584795322</v>
      </c>
      <c r="J48" s="4">
        <f t="shared" si="1"/>
        <v>0.28502950361861845</v>
      </c>
      <c r="K48" s="4">
        <f t="shared" si="2"/>
        <v>0.3960359381802811</v>
      </c>
      <c r="L48" s="6">
        <f t="shared" si="3"/>
        <v>70.323889086833319</v>
      </c>
      <c r="M48" s="6">
        <f t="shared" si="4"/>
        <v>107.24557445720723</v>
      </c>
      <c r="N48" s="6">
        <f t="shared" si="5"/>
        <v>177.56946354404056</v>
      </c>
    </row>
    <row r="49" spans="2:14" x14ac:dyDescent="0.3">
      <c r="B49" s="2">
        <v>58</v>
      </c>
      <c r="C49" s="4">
        <f>_xlfn.GAMMA.DIST(B49,$C$4,1/$C$5,1)</f>
        <v>0.84861807601505912</v>
      </c>
      <c r="D49" s="4">
        <f>_xlfn.GAMMA.DIST(B49,$C$4+1,1/$C$5,1)</f>
        <v>0.73007565490882975</v>
      </c>
      <c r="E49" s="4">
        <f>1-C49+D49*$C$4/($C$5*B49)</f>
        <v>0.65488237564620277</v>
      </c>
      <c r="F49" s="4">
        <f>$C$4/($C$5*B49)*(1-_xlfn.GAMMA.DIST(B49,$C$4+1,1/$C$5,1))-(1-_xlfn.GAMMA.DIST(B49,$C$4,1/$C$5,1))</f>
        <v>3.4772796767590347E-2</v>
      </c>
      <c r="G49" s="4">
        <f t="shared" si="0"/>
        <v>0.68965517241379315</v>
      </c>
      <c r="H49" s="4">
        <f>(1-_xlfn.GAMMA.DIST(B49,$C$4+1,1/$C$5,1))-$C$5*B49/$C$4*(1-_xlfn.GAMMA.DIST(B49,$C$4,1/$C$5,1))</f>
        <v>5.0420555313005988E-2</v>
      </c>
      <c r="I49" s="8">
        <f>$C$3/(B49*$F$4)</f>
        <v>367.81609195402297</v>
      </c>
      <c r="J49" s="4">
        <f t="shared" si="1"/>
        <v>0.26992434509117025</v>
      </c>
      <c r="K49" s="4">
        <f t="shared" si="2"/>
        <v>0.37815949090905249</v>
      </c>
      <c r="L49" s="6">
        <f t="shared" si="3"/>
        <v>66.597069654327683</v>
      </c>
      <c r="M49" s="6">
        <f t="shared" si="4"/>
        <v>109.51134823632447</v>
      </c>
      <c r="N49" s="6">
        <f t="shared" si="5"/>
        <v>176.10841789065216</v>
      </c>
    </row>
    <row r="50" spans="2:14" x14ac:dyDescent="0.3">
      <c r="B50" s="2">
        <v>59</v>
      </c>
      <c r="C50" s="4">
        <f t="shared" ref="C50:C113" si="6">_xlfn.GAMMA.DIST(B50,$C$4,1/$C$5,1)</f>
        <v>0.85855428578663862</v>
      </c>
      <c r="D50" s="4">
        <f t="shared" ref="D50:D73" si="7">_xlfn.GAMMA.DIST(B50,$C$4+1,1/$C$5,1)</f>
        <v>0.74460618968860404</v>
      </c>
      <c r="E50" s="4">
        <f t="shared" ref="E50:E73" si="8">1-C50+D50*$C$4/($C$5*B50)</f>
        <v>0.64626346993444883</v>
      </c>
      <c r="F50" s="4">
        <f t="shared" ref="F50:F73" si="9">$C$4/($C$5*B50)*(1-_xlfn.GAMMA.DIST(B50,$C$4+1,1/$C$5,1))-(1-_xlfn.GAMMA.DIST(B50,$C$4,1/$C$5,1))</f>
        <v>3.1702631760466393E-2</v>
      </c>
      <c r="G50" s="4">
        <f t="shared" ref="G50:G73" si="10">F50+E50</f>
        <v>0.67796610169491522</v>
      </c>
      <c r="H50" s="4">
        <f t="shared" ref="H50:H73" si="11">(1-_xlfn.GAMMA.DIST(B50,$C$4+1,1/$C$5,1))-$C$5*B50/$C$4*(1-_xlfn.GAMMA.DIST(B50,$C$4,1/$C$5,1))</f>
        <v>4.6761381846687905E-2</v>
      </c>
      <c r="I50" s="8">
        <f t="shared" ref="I50:I73" si="12">$C$3/(B50*$F$4)</f>
        <v>361.58192090395482</v>
      </c>
      <c r="J50" s="4">
        <f t="shared" ref="J50:J73" si="13">1-D50</f>
        <v>0.25539381031139596</v>
      </c>
      <c r="K50" s="4">
        <f t="shared" si="2"/>
        <v>0.36068093449824429</v>
      </c>
      <c r="L50" s="6">
        <f t="shared" si="3"/>
        <v>63.012024235336639</v>
      </c>
      <c r="M50" s="6">
        <f t="shared" si="4"/>
        <v>111.69092845329061</v>
      </c>
      <c r="N50" s="6">
        <f t="shared" si="5"/>
        <v>174.70295268862725</v>
      </c>
    </row>
    <row r="51" spans="2:14" x14ac:dyDescent="0.3">
      <c r="B51" s="2">
        <v>60</v>
      </c>
      <c r="C51" s="4">
        <f t="shared" si="6"/>
        <v>0.8679381437122794</v>
      </c>
      <c r="D51" s="4">
        <f t="shared" si="7"/>
        <v>0.75856354902972445</v>
      </c>
      <c r="E51" s="4">
        <f t="shared" si="8"/>
        <v>0.63777088897420353</v>
      </c>
      <c r="F51" s="4">
        <f t="shared" si="9"/>
        <v>2.8895777692463098E-2</v>
      </c>
      <c r="G51" s="4">
        <f t="shared" si="10"/>
        <v>0.66666666666666663</v>
      </c>
      <c r="H51" s="4">
        <f t="shared" si="11"/>
        <v>4.3343666538694647E-2</v>
      </c>
      <c r="I51" s="8">
        <f t="shared" si="12"/>
        <v>355.5555555555556</v>
      </c>
      <c r="J51" s="4">
        <f t="shared" si="13"/>
        <v>0.24143645097027555</v>
      </c>
      <c r="K51" s="4">
        <f t="shared" si="2"/>
        <v>0.34362497498350203</v>
      </c>
      <c r="L51" s="6">
        <f t="shared" si="3"/>
        <v>59.568395495894393</v>
      </c>
      <c r="M51" s="6">
        <f t="shared" si="4"/>
        <v>113.78453235445866</v>
      </c>
      <c r="N51" s="6">
        <f t="shared" si="5"/>
        <v>173.35292785035307</v>
      </c>
    </row>
    <row r="52" spans="2:14" x14ac:dyDescent="0.3">
      <c r="B52" s="2">
        <v>61</v>
      </c>
      <c r="C52" s="4">
        <f t="shared" si="6"/>
        <v>0.87679034468457162</v>
      </c>
      <c r="D52" s="4">
        <f t="shared" si="7"/>
        <v>0.77195141717003235</v>
      </c>
      <c r="E52" s="4">
        <f t="shared" si="8"/>
        <v>0.62940730591872829</v>
      </c>
      <c r="F52" s="4">
        <f t="shared" si="9"/>
        <v>2.6330398999304505E-2</v>
      </c>
      <c r="G52" s="4">
        <f t="shared" si="10"/>
        <v>0.65573770491803285</v>
      </c>
      <c r="H52" s="4">
        <f t="shared" si="11"/>
        <v>4.0153858473939374E-2</v>
      </c>
      <c r="I52" s="8">
        <f t="shared" si="12"/>
        <v>349.7267759562842</v>
      </c>
      <c r="J52" s="4">
        <f t="shared" si="13"/>
        <v>0.22804858282996765</v>
      </c>
      <c r="K52" s="4">
        <f t="shared" si="2"/>
        <v>0.32701344132713933</v>
      </c>
      <c r="L52" s="6">
        <f t="shared" si="3"/>
        <v>56.265274442615961</v>
      </c>
      <c r="M52" s="6">
        <f t="shared" si="4"/>
        <v>115.79271257550485</v>
      </c>
      <c r="N52" s="6">
        <f t="shared" si="5"/>
        <v>172.0579870181208</v>
      </c>
    </row>
    <row r="53" spans="2:14" x14ac:dyDescent="0.3">
      <c r="B53" s="2">
        <v>62</v>
      </c>
      <c r="C53" s="4">
        <f t="shared" si="6"/>
        <v>0.88513188722921643</v>
      </c>
      <c r="D53" s="4">
        <f t="shared" si="7"/>
        <v>0.78477549696013282</v>
      </c>
      <c r="E53" s="4">
        <f t="shared" si="8"/>
        <v>0.62117488500312734</v>
      </c>
      <c r="F53" s="4">
        <f t="shared" si="9"/>
        <v>2.3986405319453313E-2</v>
      </c>
      <c r="G53" s="4">
        <f t="shared" si="10"/>
        <v>0.64516129032258063</v>
      </c>
      <c r="H53" s="4">
        <f t="shared" si="11"/>
        <v>3.7178928245152648E-2</v>
      </c>
      <c r="I53" s="8">
        <f t="shared" si="12"/>
        <v>344.08602150537638</v>
      </c>
      <c r="J53" s="4">
        <f t="shared" si="13"/>
        <v>0.21522450303986718</v>
      </c>
      <c r="K53" s="4">
        <f t="shared" si="2"/>
        <v>0.31086527791912272</v>
      </c>
      <c r="L53" s="6">
        <f t="shared" si="3"/>
        <v>53.101254039989755</v>
      </c>
      <c r="M53" s="6">
        <f t="shared" si="4"/>
        <v>117.71632454401993</v>
      </c>
      <c r="N53" s="6">
        <f t="shared" si="5"/>
        <v>170.81757858400968</v>
      </c>
    </row>
    <row r="54" spans="2:14" x14ac:dyDescent="0.3">
      <c r="B54" s="2">
        <v>63</v>
      </c>
      <c r="C54" s="4">
        <f t="shared" si="6"/>
        <v>0.89298391904115815</v>
      </c>
      <c r="D54" s="4">
        <f t="shared" si="7"/>
        <v>0.79704329891324799</v>
      </c>
      <c r="E54" s="4">
        <f t="shared" si="8"/>
        <v>0.61307531836407869</v>
      </c>
      <c r="F54" s="4">
        <f t="shared" si="9"/>
        <v>2.1845316556556249E-2</v>
      </c>
      <c r="G54" s="4">
        <f t="shared" si="10"/>
        <v>0.63492063492063489</v>
      </c>
      <c r="H54" s="4">
        <f t="shared" si="11"/>
        <v>3.440637357657611E-2</v>
      </c>
      <c r="I54" s="8">
        <f t="shared" si="12"/>
        <v>338.62433862433863</v>
      </c>
      <c r="J54" s="4">
        <f t="shared" si="13"/>
        <v>0.20295670108675201</v>
      </c>
      <c r="K54" s="4">
        <f t="shared" si="2"/>
        <v>0.29519656380026071</v>
      </c>
      <c r="L54" s="6">
        <f t="shared" si="3"/>
        <v>50.074481257041427</v>
      </c>
      <c r="M54" s="6">
        <f t="shared" si="4"/>
        <v>119.5564948369872</v>
      </c>
      <c r="N54" s="6">
        <f t="shared" si="5"/>
        <v>169.63097609402863</v>
      </c>
    </row>
    <row r="55" spans="2:14" x14ac:dyDescent="0.3">
      <c r="B55" s="2">
        <v>64</v>
      </c>
      <c r="C55" s="4">
        <f t="shared" si="6"/>
        <v>0.90036759951295398</v>
      </c>
      <c r="D55" s="4">
        <f t="shared" si="7"/>
        <v>0.80876393792037471</v>
      </c>
      <c r="E55" s="4">
        <f t="shared" si="8"/>
        <v>0.6051098616872802</v>
      </c>
      <c r="F55" s="4">
        <f t="shared" si="9"/>
        <v>1.9890138312719782E-2</v>
      </c>
      <c r="G55" s="4">
        <f t="shared" si="10"/>
        <v>0.625</v>
      </c>
      <c r="H55" s="4">
        <f t="shared" si="11"/>
        <v>3.1824221300351646E-2</v>
      </c>
      <c r="I55" s="8">
        <f t="shared" si="12"/>
        <v>333.33333333333337</v>
      </c>
      <c r="J55" s="4">
        <f t="shared" si="13"/>
        <v>0.19123606207962529</v>
      </c>
      <c r="K55" s="4">
        <f t="shared" si="2"/>
        <v>0.28002055705216439</v>
      </c>
      <c r="L55" s="6">
        <f t="shared" si="3"/>
        <v>47.182707222775619</v>
      </c>
      <c r="M55" s="6">
        <f t="shared" si="4"/>
        <v>121.3145906880562</v>
      </c>
      <c r="N55" s="6">
        <f t="shared" si="5"/>
        <v>168.49729791083183</v>
      </c>
    </row>
    <row r="56" spans="2:14" x14ac:dyDescent="0.3">
      <c r="B56" s="2">
        <v>65</v>
      </c>
      <c r="C56" s="4">
        <f t="shared" si="6"/>
        <v>0.90730397831996856</v>
      </c>
      <c r="D56" s="4">
        <f t="shared" si="7"/>
        <v>0.81994793867111782</v>
      </c>
      <c r="E56" s="4">
        <f t="shared" si="8"/>
        <v>0.59727936855456554</v>
      </c>
      <c r="F56" s="4">
        <f t="shared" si="9"/>
        <v>1.8105246830049909E-2</v>
      </c>
      <c r="G56" s="4">
        <f t="shared" si="10"/>
        <v>0.61538461538461542</v>
      </c>
      <c r="H56" s="4">
        <f t="shared" si="11"/>
        <v>2.9421026098831099E-2</v>
      </c>
      <c r="I56" s="8">
        <f t="shared" si="12"/>
        <v>328.20512820512823</v>
      </c>
      <c r="J56" s="4">
        <f t="shared" si="13"/>
        <v>0.18005206132888218</v>
      </c>
      <c r="K56" s="4">
        <f t="shared" si="2"/>
        <v>0.26534776245656216</v>
      </c>
      <c r="L56" s="6">
        <f t="shared" si="3"/>
        <v>44.423335233710617</v>
      </c>
      <c r="M56" s="6">
        <f t="shared" si="4"/>
        <v>122.99219080066767</v>
      </c>
      <c r="N56" s="6">
        <f t="shared" si="5"/>
        <v>167.41552603437827</v>
      </c>
    </row>
    <row r="57" spans="2:14" x14ac:dyDescent="0.3">
      <c r="B57" s="2">
        <v>66</v>
      </c>
      <c r="C57" s="4">
        <f t="shared" si="6"/>
        <v>0.91381388908342931</v>
      </c>
      <c r="D57" s="4">
        <f t="shared" si="7"/>
        <v>0.83060705058559581</v>
      </c>
      <c r="E57" s="4">
        <f t="shared" si="8"/>
        <v>0.5895843233926894</v>
      </c>
      <c r="F57" s="4">
        <f t="shared" si="9"/>
        <v>1.6476282667916703E-2</v>
      </c>
      <c r="G57" s="4">
        <f t="shared" si="10"/>
        <v>0.60606060606060608</v>
      </c>
      <c r="H57" s="4">
        <f t="shared" si="11"/>
        <v>2.7185866402062553E-2</v>
      </c>
      <c r="I57" s="8">
        <f t="shared" si="12"/>
        <v>323.23232323232321</v>
      </c>
      <c r="J57" s="4">
        <f t="shared" si="13"/>
        <v>0.16939294941440419</v>
      </c>
      <c r="K57" s="4">
        <f t="shared" si="2"/>
        <v>0.25118602024628511</v>
      </c>
      <c r="L57" s="6">
        <f t="shared" si="3"/>
        <v>41.793466414793969</v>
      </c>
      <c r="M57" s="6">
        <f t="shared" si="4"/>
        <v>124.59105758783937</v>
      </c>
      <c r="N57" s="6">
        <f t="shared" si="5"/>
        <v>166.38452400263333</v>
      </c>
    </row>
    <row r="58" spans="2:14" x14ac:dyDescent="0.3">
      <c r="B58" s="2">
        <v>67</v>
      </c>
      <c r="C58" s="4">
        <f t="shared" si="6"/>
        <v>0.91991785710830587</v>
      </c>
      <c r="D58" s="4">
        <f t="shared" si="7"/>
        <v>0.84075407285152304</v>
      </c>
      <c r="E58" s="4">
        <f t="shared" si="8"/>
        <v>0.58202487295230487</v>
      </c>
      <c r="F58" s="4">
        <f t="shared" si="9"/>
        <v>1.4990052420829417E-2</v>
      </c>
      <c r="G58" s="4">
        <f t="shared" si="10"/>
        <v>0.59701492537313428</v>
      </c>
      <c r="H58" s="4">
        <f t="shared" si="11"/>
        <v>2.5108337804889302E-2</v>
      </c>
      <c r="I58" s="8">
        <f t="shared" si="12"/>
        <v>318.407960199005</v>
      </c>
      <c r="J58" s="4">
        <f t="shared" si="13"/>
        <v>0.15924592714847696</v>
      </c>
      <c r="K58" s="4">
        <f t="shared" si="2"/>
        <v>0.23754061355542047</v>
      </c>
      <c r="L58" s="6">
        <f t="shared" si="3"/>
        <v>39.289942887119118</v>
      </c>
      <c r="M58" s="6">
        <f t="shared" si="4"/>
        <v>126.11311092772846</v>
      </c>
      <c r="N58" s="6">
        <f t="shared" si="5"/>
        <v>165.40305381484757</v>
      </c>
    </row>
    <row r="59" spans="2:14" x14ac:dyDescent="0.3">
      <c r="B59" s="2">
        <v>68</v>
      </c>
      <c r="C59" s="4">
        <f t="shared" si="6"/>
        <v>0.92563602018541968</v>
      </c>
      <c r="D59" s="4">
        <f t="shared" si="7"/>
        <v>0.85040268997230872</v>
      </c>
      <c r="E59" s="4">
        <f t="shared" si="8"/>
        <v>0.57460085626887958</v>
      </c>
      <c r="F59" s="4">
        <f t="shared" si="9"/>
        <v>1.36344378487675E-2</v>
      </c>
      <c r="G59" s="4">
        <f t="shared" si="10"/>
        <v>0.58823529411764708</v>
      </c>
      <c r="H59" s="4">
        <f t="shared" si="11"/>
        <v>2.3178544342904756E-2</v>
      </c>
      <c r="I59" s="8">
        <f t="shared" si="12"/>
        <v>313.72549019607845</v>
      </c>
      <c r="J59" s="4">
        <f t="shared" si="13"/>
        <v>0.14959731002769128</v>
      </c>
      <c r="K59" s="4">
        <f t="shared" si="2"/>
        <v>0.22441439202787777</v>
      </c>
      <c r="L59" s="6">
        <f t="shared" si="3"/>
        <v>36.909388342311885</v>
      </c>
      <c r="M59" s="6">
        <f t="shared" si="4"/>
        <v>127.5604034958463</v>
      </c>
      <c r="N59" s="6">
        <f t="shared" si="5"/>
        <v>164.46979183815819</v>
      </c>
    </row>
    <row r="60" spans="2:14" x14ac:dyDescent="0.3">
      <c r="B60" s="2">
        <v>69</v>
      </c>
      <c r="C60" s="4">
        <f t="shared" si="6"/>
        <v>0.93098806145339352</v>
      </c>
      <c r="D60" s="4">
        <f t="shared" si="7"/>
        <v>0.85956731806581965</v>
      </c>
      <c r="E60" s="4">
        <f t="shared" si="8"/>
        <v>0.56731183307751643</v>
      </c>
      <c r="F60" s="4">
        <f t="shared" si="9"/>
        <v>1.2398311850019814E-2</v>
      </c>
      <c r="G60" s="4">
        <f t="shared" si="10"/>
        <v>0.57971014492753625</v>
      </c>
      <c r="H60" s="4">
        <f t="shared" si="11"/>
        <v>2.1387087941284175E-2</v>
      </c>
      <c r="I60" s="8">
        <f t="shared" si="12"/>
        <v>309.17874396135267</v>
      </c>
      <c r="J60" s="4">
        <f t="shared" si="13"/>
        <v>0.14043268193418035</v>
      </c>
      <c r="K60" s="4">
        <f t="shared" si="2"/>
        <v>0.21180790896070001</v>
      </c>
      <c r="L60" s="6">
        <f t="shared" si="3"/>
        <v>34.648245964460017</v>
      </c>
      <c r="M60" s="6">
        <f t="shared" si="4"/>
        <v>128.93509770987293</v>
      </c>
      <c r="N60" s="6">
        <f t="shared" si="5"/>
        <v>163.58334367433295</v>
      </c>
    </row>
    <row r="61" spans="2:14" x14ac:dyDescent="0.3">
      <c r="B61" s="2">
        <v>70</v>
      </c>
      <c r="C61" s="4">
        <f t="shared" si="6"/>
        <v>0.9359931533336282</v>
      </c>
      <c r="D61" s="4">
        <f t="shared" si="7"/>
        <v>0.86826296200823883</v>
      </c>
      <c r="E61" s="4">
        <f t="shared" si="8"/>
        <v>0.56015711067107965</v>
      </c>
      <c r="F61" s="4">
        <f t="shared" si="9"/>
        <v>1.1271460757491733E-2</v>
      </c>
      <c r="G61" s="4">
        <f t="shared" si="10"/>
        <v>0.5714285714285714</v>
      </c>
      <c r="H61" s="4">
        <f t="shared" si="11"/>
        <v>1.9725056325610529E-2</v>
      </c>
      <c r="I61" s="8">
        <f t="shared" si="12"/>
        <v>304.76190476190476</v>
      </c>
      <c r="J61" s="4">
        <f t="shared" si="13"/>
        <v>0.13173703799176117</v>
      </c>
      <c r="K61" s="4">
        <f t="shared" si="2"/>
        <v>0.19971956933752399</v>
      </c>
      <c r="L61" s="6">
        <f t="shared" si="3"/>
        <v>32.502813676287111</v>
      </c>
      <c r="M61" s="6">
        <f t="shared" si="4"/>
        <v>130.23944430123584</v>
      </c>
      <c r="N61" s="6">
        <f t="shared" si="5"/>
        <v>162.74225797752294</v>
      </c>
    </row>
    <row r="62" spans="2:14" x14ac:dyDescent="0.3">
      <c r="B62" s="2">
        <v>71</v>
      </c>
      <c r="C62" s="4">
        <f t="shared" si="6"/>
        <v>0.94066991157823632</v>
      </c>
      <c r="D62" s="4">
        <f t="shared" si="7"/>
        <v>0.87650508339191679</v>
      </c>
      <c r="E62" s="4">
        <f t="shared" si="8"/>
        <v>0.55313576920594221</v>
      </c>
      <c r="F62" s="4">
        <f t="shared" si="9"/>
        <v>1.0244512484198692E-2</v>
      </c>
      <c r="G62" s="4">
        <f t="shared" si="10"/>
        <v>0.56338028169014087</v>
      </c>
      <c r="H62" s="4">
        <f t="shared" si="11"/>
        <v>1.8184009659452674E-2</v>
      </c>
      <c r="I62" s="8">
        <f t="shared" si="12"/>
        <v>300.46948356807513</v>
      </c>
      <c r="J62" s="4">
        <f t="shared" si="13"/>
        <v>0.12349491660808321</v>
      </c>
      <c r="K62" s="4">
        <f t="shared" si="2"/>
        <v>0.18814578614364133</v>
      </c>
      <c r="L62" s="6">
        <f t="shared" si="3"/>
        <v>30.469276717244657</v>
      </c>
      <c r="M62" s="6">
        <f t="shared" si="4"/>
        <v>131.47576250878751</v>
      </c>
      <c r="N62" s="6">
        <f t="shared" si="5"/>
        <v>161.94503922603218</v>
      </c>
    </row>
    <row r="63" spans="2:14" x14ac:dyDescent="0.3">
      <c r="B63" s="2">
        <v>72</v>
      </c>
      <c r="C63" s="4">
        <f t="shared" si="6"/>
        <v>0.94503635850489509</v>
      </c>
      <c r="D63" s="4">
        <f t="shared" si="7"/>
        <v>0.88430947915894231</v>
      </c>
      <c r="E63" s="4">
        <f t="shared" si="8"/>
        <v>0.54624668547229505</v>
      </c>
      <c r="F63" s="4">
        <f t="shared" si="9"/>
        <v>9.3088700832604787E-3</v>
      </c>
      <c r="G63" s="4">
        <f t="shared" si="10"/>
        <v>0.55555555555555558</v>
      </c>
      <c r="H63" s="4">
        <f t="shared" si="11"/>
        <v>1.6755966149868851E-2</v>
      </c>
      <c r="I63" s="8">
        <f t="shared" si="12"/>
        <v>296.2962962962963</v>
      </c>
      <c r="J63" s="4">
        <f t="shared" si="13"/>
        <v>0.11569052084105769</v>
      </c>
      <c r="K63" s="4">
        <f t="shared" si="2"/>
        <v>0.17708114244070317</v>
      </c>
      <c r="L63" s="6">
        <f t="shared" si="3"/>
        <v>28.54373758763785</v>
      </c>
      <c r="M63" s="6">
        <f t="shared" si="4"/>
        <v>132.64642187384135</v>
      </c>
      <c r="N63" s="6">
        <f t="shared" si="5"/>
        <v>161.1901594614792</v>
      </c>
    </row>
    <row r="64" spans="2:14" x14ac:dyDescent="0.3">
      <c r="B64" s="2">
        <v>73</v>
      </c>
      <c r="C64" s="4">
        <f t="shared" si="6"/>
        <v>0.94910989453219652</v>
      </c>
      <c r="D64" s="4">
        <f t="shared" si="7"/>
        <v>0.89169217068191742</v>
      </c>
      <c r="E64" s="4">
        <f t="shared" si="8"/>
        <v>0.53948855515652538</v>
      </c>
      <c r="F64" s="4">
        <f t="shared" si="9"/>
        <v>8.4566503229266954E-3</v>
      </c>
      <c r="G64" s="4">
        <f t="shared" si="10"/>
        <v>0.54794520547945202</v>
      </c>
      <c r="H64" s="4">
        <f t="shared" si="11"/>
        <v>1.5433386839341229E-2</v>
      </c>
      <c r="I64" s="8">
        <f t="shared" si="12"/>
        <v>292.23744292237444</v>
      </c>
      <c r="J64" s="4">
        <f t="shared" si="13"/>
        <v>0.10830782931808258</v>
      </c>
      <c r="K64" s="4">
        <f t="shared" si="2"/>
        <v>0.16651855680898575</v>
      </c>
      <c r="L64" s="6">
        <f t="shared" si="3"/>
        <v>26.722243415165483</v>
      </c>
      <c r="M64" s="6">
        <f t="shared" si="4"/>
        <v>133.75382560228761</v>
      </c>
      <c r="N64" s="6">
        <f t="shared" si="5"/>
        <v>160.47606901745309</v>
      </c>
    </row>
    <row r="65" spans="2:14" x14ac:dyDescent="0.3">
      <c r="B65" s="2">
        <v>74</v>
      </c>
      <c r="C65" s="4">
        <f t="shared" si="6"/>
        <v>0.95290727717282864</v>
      </c>
      <c r="D65" s="4">
        <f t="shared" si="7"/>
        <v>0.8986693029887115</v>
      </c>
      <c r="E65" s="4">
        <f t="shared" si="8"/>
        <v>0.53285991363188034</v>
      </c>
      <c r="F65" s="4">
        <f t="shared" si="9"/>
        <v>7.680626908660261E-3</v>
      </c>
      <c r="G65" s="4">
        <f t="shared" si="10"/>
        <v>0.54054054054054057</v>
      </c>
      <c r="H65" s="4">
        <f t="shared" si="11"/>
        <v>1.4209159781021469E-2</v>
      </c>
      <c r="I65" s="8">
        <f t="shared" si="12"/>
        <v>288.2882882882883</v>
      </c>
      <c r="J65" s="4">
        <f t="shared" si="13"/>
        <v>0.1013306970112885</v>
      </c>
      <c r="K65" s="4">
        <f t="shared" si="2"/>
        <v>0.15644944993040943</v>
      </c>
      <c r="L65" s="6">
        <f t="shared" si="3"/>
        <v>25.000810818687079</v>
      </c>
      <c r="M65" s="6">
        <f t="shared" si="4"/>
        <v>134.80039544830672</v>
      </c>
      <c r="N65" s="6">
        <f t="shared" si="5"/>
        <v>159.8012062669938</v>
      </c>
    </row>
    <row r="66" spans="2:14" x14ac:dyDescent="0.3">
      <c r="B66" s="2">
        <v>75</v>
      </c>
      <c r="C66" s="4">
        <f t="shared" si="6"/>
        <v>0.9564446066885558</v>
      </c>
      <c r="D66" s="4">
        <f t="shared" si="7"/>
        <v>0.90525705376735011</v>
      </c>
      <c r="E66" s="4">
        <f t="shared" si="8"/>
        <v>0.52635915532069766</v>
      </c>
      <c r="F66" s="4">
        <f t="shared" si="9"/>
        <v>6.9741780126357442E-3</v>
      </c>
      <c r="G66" s="4">
        <f t="shared" si="10"/>
        <v>0.53333333333333344</v>
      </c>
      <c r="H66" s="4">
        <f t="shared" si="11"/>
        <v>1.3076583773692016E-2</v>
      </c>
      <c r="I66" s="8">
        <f t="shared" si="12"/>
        <v>284.44444444444446</v>
      </c>
      <c r="J66" s="4">
        <f t="shared" si="13"/>
        <v>9.4742946232649894E-2</v>
      </c>
      <c r="K66" s="4">
        <f t="shared" si="2"/>
        <v>0.14686391027820364</v>
      </c>
      <c r="L66" s="6">
        <f t="shared" si="3"/>
        <v>23.375448358986894</v>
      </c>
      <c r="M66" s="6">
        <f t="shared" si="4"/>
        <v>135.78855806510251</v>
      </c>
      <c r="N66" s="6">
        <f t="shared" si="5"/>
        <v>159.16400642408939</v>
      </c>
    </row>
    <row r="67" spans="2:14" x14ac:dyDescent="0.3">
      <c r="B67" s="2">
        <v>76</v>
      </c>
      <c r="C67" s="4">
        <f t="shared" si="6"/>
        <v>0.95973731765939008</v>
      </c>
      <c r="D67" s="4">
        <f t="shared" si="7"/>
        <v>0.91147155173931049</v>
      </c>
      <c r="E67" s="4">
        <f t="shared" si="8"/>
        <v>0.51998455167708912</v>
      </c>
      <c r="F67" s="4">
        <f t="shared" si="9"/>
        <v>6.3312377965950781E-3</v>
      </c>
      <c r="G67" s="4">
        <f t="shared" si="10"/>
        <v>0.52631578947368418</v>
      </c>
      <c r="H67" s="4">
        <f t="shared" si="11"/>
        <v>1.2029351813530653E-2</v>
      </c>
      <c r="I67" s="8">
        <f t="shared" si="12"/>
        <v>280.70175438596493</v>
      </c>
      <c r="J67" s="4">
        <f t="shared" si="13"/>
        <v>8.8528448260689507E-2</v>
      </c>
      <c r="K67" s="4">
        <f t="shared" si="2"/>
        <v>0.13775085709132343</v>
      </c>
      <c r="L67" s="6">
        <f t="shared" si="3"/>
        <v>21.842176678118182</v>
      </c>
      <c r="M67" s="6">
        <f t="shared" si="4"/>
        <v>136.72073276089657</v>
      </c>
      <c r="N67" s="6">
        <f t="shared" si="5"/>
        <v>158.56290943901476</v>
      </c>
    </row>
    <row r="68" spans="2:14" x14ac:dyDescent="0.3">
      <c r="B68" s="2">
        <v>77</v>
      </c>
      <c r="C68" s="4">
        <f t="shared" si="6"/>
        <v>0.96280017576866772</v>
      </c>
      <c r="D68" s="4">
        <f t="shared" si="7"/>
        <v>0.91732880395297678</v>
      </c>
      <c r="E68" s="4">
        <f t="shared" si="8"/>
        <v>0.51373426784326826</v>
      </c>
      <c r="F68" s="4">
        <f t="shared" si="9"/>
        <v>5.746251637251211E-3</v>
      </c>
      <c r="G68" s="4">
        <f t="shared" si="10"/>
        <v>0.51948051948051943</v>
      </c>
      <c r="H68" s="4">
        <f t="shared" si="11"/>
        <v>1.1061534401708581E-2</v>
      </c>
      <c r="I68" s="8">
        <f t="shared" si="12"/>
        <v>277.05627705627705</v>
      </c>
      <c r="J68" s="4">
        <f t="shared" si="13"/>
        <v>8.2671196047023221E-2</v>
      </c>
      <c r="K68" s="4">
        <f t="shared" si="2"/>
        <v>0.12909819903603614</v>
      </c>
      <c r="L68" s="6">
        <f t="shared" si="3"/>
        <v>20.397046437921635</v>
      </c>
      <c r="M68" s="6">
        <f t="shared" si="4"/>
        <v>137.59932059294653</v>
      </c>
      <c r="N68" s="6">
        <f t="shared" si="5"/>
        <v>157.99636703086816</v>
      </c>
    </row>
    <row r="69" spans="2:14" x14ac:dyDescent="0.3">
      <c r="B69" s="2">
        <v>78</v>
      </c>
      <c r="C69" s="4">
        <f t="shared" si="6"/>
        <v>0.96564727915517956</v>
      </c>
      <c r="D69" s="4">
        <f t="shared" si="7"/>
        <v>0.92284463152259499</v>
      </c>
      <c r="E69" s="4">
        <f t="shared" si="8"/>
        <v>0.50760637803589481</v>
      </c>
      <c r="F69" s="4">
        <f t="shared" si="9"/>
        <v>5.2141347846180255E-3</v>
      </c>
      <c r="G69" s="4">
        <f t="shared" si="10"/>
        <v>0.51282051282051289</v>
      </c>
      <c r="H69" s="4">
        <f t="shared" si="11"/>
        <v>1.0167562830005153E-2</v>
      </c>
      <c r="I69" s="8">
        <f t="shared" si="12"/>
        <v>273.5042735042735</v>
      </c>
      <c r="J69" s="4">
        <f t="shared" si="13"/>
        <v>7.7155368477405006E-2</v>
      </c>
      <c r="K69" s="4">
        <f t="shared" si="2"/>
        <v>0.12089298718663835</v>
      </c>
      <c r="L69" s="6">
        <f t="shared" si="3"/>
        <v>19.036154174828241</v>
      </c>
      <c r="M69" s="6">
        <f t="shared" si="4"/>
        <v>138.42669472838924</v>
      </c>
      <c r="N69" s="6">
        <f t="shared" si="5"/>
        <v>157.46284890321749</v>
      </c>
    </row>
    <row r="70" spans="2:14" x14ac:dyDescent="0.3">
      <c r="B70" s="2">
        <v>79</v>
      </c>
      <c r="C70" s="4">
        <f t="shared" si="6"/>
        <v>0.96829206373243359</v>
      </c>
      <c r="D70" s="4">
        <f t="shared" si="7"/>
        <v>0.9280346133205446</v>
      </c>
      <c r="E70" s="4">
        <f t="shared" si="8"/>
        <v>0.5015988797210067</v>
      </c>
      <c r="F70" s="4">
        <f t="shared" si="9"/>
        <v>4.7302342030439287E-3</v>
      </c>
      <c r="G70" s="4">
        <f t="shared" si="10"/>
        <v>0.50632911392405067</v>
      </c>
      <c r="H70" s="4">
        <f t="shared" si="11"/>
        <v>9.3422125510117526E-3</v>
      </c>
      <c r="I70" s="8">
        <f t="shared" si="12"/>
        <v>270.042194092827</v>
      </c>
      <c r="J70" s="4">
        <f t="shared" si="13"/>
        <v>7.1965386679455401E-2</v>
      </c>
      <c r="K70" s="4">
        <f t="shared" si="2"/>
        <v>0.11312156118597941</v>
      </c>
      <c r="L70" s="6">
        <f t="shared" si="3"/>
        <v>17.755656192380606</v>
      </c>
      <c r="M70" s="6">
        <f t="shared" si="4"/>
        <v>139.20519199808169</v>
      </c>
      <c r="N70" s="6">
        <f t="shared" si="5"/>
        <v>156.96084819046229</v>
      </c>
    </row>
    <row r="71" spans="2:14" x14ac:dyDescent="0.3">
      <c r="B71" s="2">
        <v>80</v>
      </c>
      <c r="C71" s="4">
        <f t="shared" si="6"/>
        <v>0.97074731192303898</v>
      </c>
      <c r="D71" s="4">
        <f t="shared" si="7"/>
        <v>0.93291403712096821</v>
      </c>
      <c r="E71" s="4">
        <f t="shared" si="8"/>
        <v>0.49570970663744512</v>
      </c>
      <c r="F71" s="4">
        <f t="shared" si="9"/>
        <v>4.2902933625548756E-3</v>
      </c>
      <c r="G71" s="4">
        <f t="shared" si="10"/>
        <v>0.5</v>
      </c>
      <c r="H71" s="4">
        <f t="shared" si="11"/>
        <v>8.5805867251097512E-3</v>
      </c>
      <c r="I71" s="8">
        <f t="shared" si="12"/>
        <v>266.66666666666669</v>
      </c>
      <c r="J71" s="4">
        <f t="shared" si="13"/>
        <v>6.7085962879031791E-2</v>
      </c>
      <c r="K71" s="4">
        <f t="shared" si="2"/>
        <v>0.10576968766915132</v>
      </c>
      <c r="L71" s="6">
        <f t="shared" si="3"/>
        <v>16.551780615318307</v>
      </c>
      <c r="M71" s="6">
        <f t="shared" si="4"/>
        <v>139.93710556814523</v>
      </c>
      <c r="N71" s="6">
        <f t="shared" si="5"/>
        <v>156.48888618346353</v>
      </c>
    </row>
    <row r="72" spans="2:14" x14ac:dyDescent="0.3">
      <c r="B72" s="2">
        <v>81</v>
      </c>
      <c r="C72" s="4">
        <f t="shared" si="6"/>
        <v>0.97302516430266772</v>
      </c>
      <c r="D72" s="4">
        <f t="shared" si="7"/>
        <v>0.93749785768972016</v>
      </c>
      <c r="E72" s="4">
        <f t="shared" si="8"/>
        <v>0.48993674072929289</v>
      </c>
      <c r="F72" s="4">
        <f t="shared" si="9"/>
        <v>3.8904197645343065E-3</v>
      </c>
      <c r="G72" s="4">
        <f t="shared" si="10"/>
        <v>0.49382716049382719</v>
      </c>
      <c r="H72" s="4">
        <f t="shared" si="11"/>
        <v>7.8781000231819831E-3</v>
      </c>
      <c r="I72" s="8">
        <f t="shared" si="12"/>
        <v>263.37448559670787</v>
      </c>
      <c r="J72" s="4">
        <f t="shared" si="13"/>
        <v>6.250214231027984E-2</v>
      </c>
      <c r="K72" s="4">
        <f t="shared" si="2"/>
        <v>9.882269024606409E-2</v>
      </c>
      <c r="L72" s="6">
        <f t="shared" si="3"/>
        <v>15.420837729833099</v>
      </c>
      <c r="M72" s="6">
        <f t="shared" si="4"/>
        <v>140.62467865345803</v>
      </c>
      <c r="N72" s="6">
        <f t="shared" si="5"/>
        <v>156.04551638329113</v>
      </c>
    </row>
    <row r="73" spans="2:14" x14ac:dyDescent="0.3">
      <c r="B73" s="2">
        <v>82</v>
      </c>
      <c r="C73" s="4">
        <f t="shared" si="6"/>
        <v>0.97513713369277588</v>
      </c>
      <c r="D73" s="4">
        <f t="shared" si="7"/>
        <v>0.94180066131824169</v>
      </c>
      <c r="E73" s="4">
        <f t="shared" si="8"/>
        <v>0.48427782304782985</v>
      </c>
      <c r="F73" s="4">
        <f t="shared" si="9"/>
        <v>3.5270550009506643E-3</v>
      </c>
      <c r="G73" s="4">
        <f t="shared" si="10"/>
        <v>0.48780487804878053</v>
      </c>
      <c r="H73" s="4">
        <f t="shared" si="11"/>
        <v>7.2304627519488643E-3</v>
      </c>
      <c r="I73" s="8">
        <f t="shared" si="12"/>
        <v>260.16260162601628</v>
      </c>
      <c r="J73" s="4">
        <f t="shared" si="13"/>
        <v>5.8199338681758306E-2</v>
      </c>
      <c r="K73" s="4">
        <f t="shared" si="2"/>
        <v>9.2265570537257438E-2</v>
      </c>
      <c r="L73" s="6">
        <f t="shared" si="3"/>
        <v>14.359228733946658</v>
      </c>
      <c r="M73" s="6">
        <f t="shared" si="4"/>
        <v>141.27009919773624</v>
      </c>
      <c r="N73" s="6">
        <f t="shared" si="5"/>
        <v>155.62932793168289</v>
      </c>
    </row>
    <row r="74" spans="2:14" x14ac:dyDescent="0.3">
      <c r="B74" s="2">
        <v>83</v>
      </c>
      <c r="C74" s="4">
        <f t="shared" si="6"/>
        <v>0.97709412128398232</v>
      </c>
      <c r="D74" s="4">
        <f t="shared" ref="D74:D105" si="14">_xlfn.GAMMA.DIST(B74,$C$4+1,1/$C$5,1)</f>
        <v>0.94583663630643067</v>
      </c>
      <c r="E74" s="4">
        <f t="shared" ref="E74:E105" si="15">1-C74+D74*$C$4/($C$5*B74)</f>
        <v>0.47873076368297224</v>
      </c>
      <c r="F74" s="4">
        <f t="shared" ref="F74:F105" si="16">$C$4/($C$5*B74)*(1-_xlfn.GAMMA.DIST(B74,$C$4+1,1/$C$5,1))-(1-_xlfn.GAMMA.DIST(B74,$C$4,1/$C$5,1))</f>
        <v>3.1969471604012742E-3</v>
      </c>
      <c r="G74" s="4">
        <f t="shared" ref="G74:G105" si="17">F74+E74</f>
        <v>0.48192771084337349</v>
      </c>
      <c r="H74" s="4">
        <f t="shared" ref="H74:H105" si="18">(1-_xlfn.GAMMA.DIST(B74,$C$4+1,1/$C$5,1))-$C$5*B74/$C$4*(1-_xlfn.GAMMA.DIST(B74,$C$4,1/$C$5,1))</f>
        <v>6.6336653578326424E-3</v>
      </c>
      <c r="I74" s="8">
        <f t="shared" ref="I74:I105" si="19">$C$3/(B74*$F$4)</f>
        <v>257.02811244979921</v>
      </c>
      <c r="J74" s="4">
        <f t="shared" ref="J74:J105" si="20">1-D74</f>
        <v>5.4163363693569333E-2</v>
      </c>
      <c r="K74" s="4">
        <f t="shared" si="2"/>
        <v>8.6083119939724922E-2</v>
      </c>
      <c r="L74" s="6">
        <f t="shared" si="3"/>
        <v>13.363453020122993</v>
      </c>
      <c r="M74" s="6">
        <f t="shared" si="4"/>
        <v>141.87549544596459</v>
      </c>
      <c r="N74" s="6">
        <f t="shared" si="5"/>
        <v>155.23894846608758</v>
      </c>
    </row>
    <row r="75" spans="2:14" x14ac:dyDescent="0.3">
      <c r="B75" s="2">
        <v>84</v>
      </c>
      <c r="C75" s="4">
        <f t="shared" si="6"/>
        <v>0.97890643441256198</v>
      </c>
      <c r="D75" s="4">
        <f t="shared" si="14"/>
        <v>0.94961954891106415</v>
      </c>
      <c r="E75" s="4">
        <f t="shared" si="15"/>
        <v>0.47329335078318285</v>
      </c>
      <c r="F75" s="4">
        <f t="shared" si="16"/>
        <v>2.8971254072933314E-3</v>
      </c>
      <c r="G75" s="4">
        <f t="shared" si="17"/>
        <v>0.47619047619047616</v>
      </c>
      <c r="H75" s="4">
        <f t="shared" si="18"/>
        <v>6.0839633553160036E-3</v>
      </c>
      <c r="I75" s="8">
        <f t="shared" si="19"/>
        <v>253.96825396825398</v>
      </c>
      <c r="J75" s="4">
        <f t="shared" si="20"/>
        <v>5.0380451088935851E-2</v>
      </c>
      <c r="K75" s="4">
        <f t="shared" si="2"/>
        <v>8.026002196400546E-2</v>
      </c>
      <c r="L75" s="6">
        <f t="shared" si="3"/>
        <v>12.430114109392591</v>
      </c>
      <c r="M75" s="6">
        <f t="shared" si="4"/>
        <v>142.44293233665962</v>
      </c>
      <c r="N75" s="6">
        <f t="shared" si="5"/>
        <v>154.87304644605223</v>
      </c>
    </row>
    <row r="76" spans="2:14" x14ac:dyDescent="0.3">
      <c r="B76" s="2">
        <v>85</v>
      </c>
      <c r="C76" s="4">
        <f t="shared" si="6"/>
        <v>0.98058380565077208</v>
      </c>
      <c r="D76" s="4">
        <f t="shared" si="14"/>
        <v>0.95316272429108539</v>
      </c>
      <c r="E76" s="4">
        <f t="shared" si="15"/>
        <v>0.46796335872150341</v>
      </c>
      <c r="F76" s="4">
        <f t="shared" si="16"/>
        <v>2.6248765726142459E-3</v>
      </c>
      <c r="G76" s="4">
        <f t="shared" si="17"/>
        <v>0.47058823529411764</v>
      </c>
      <c r="H76" s="4">
        <f t="shared" si="18"/>
        <v>5.5778627168052708E-3</v>
      </c>
      <c r="I76" s="8">
        <f t="shared" si="19"/>
        <v>250.98039215686276</v>
      </c>
      <c r="J76" s="4">
        <f t="shared" si="20"/>
        <v>4.6837275708914605E-2</v>
      </c>
      <c r="K76" s="4">
        <f t="shared" si="2"/>
        <v>7.4780945129413759E-2</v>
      </c>
      <c r="L76" s="6">
        <f t="shared" si="3"/>
        <v>11.555924352625473</v>
      </c>
      <c r="M76" s="6">
        <f t="shared" si="4"/>
        <v>142.9744086436628</v>
      </c>
      <c r="N76" s="6">
        <f t="shared" si="5"/>
        <v>154.53033299628828</v>
      </c>
    </row>
    <row r="77" spans="2:14" x14ac:dyDescent="0.3">
      <c r="B77" s="2">
        <v>86</v>
      </c>
      <c r="C77" s="4">
        <f t="shared" si="6"/>
        <v>0.98213541290764272</v>
      </c>
      <c r="D77" s="4">
        <f t="shared" si="14"/>
        <v>0.95647903199845463</v>
      </c>
      <c r="E77" s="4">
        <f t="shared" si="15"/>
        <v>0.46273855546373149</v>
      </c>
      <c r="F77" s="4">
        <f t="shared" si="16"/>
        <v>2.3777236060359176E-3</v>
      </c>
      <c r="G77" s="4">
        <f t="shared" si="17"/>
        <v>0.46511627906976744</v>
      </c>
      <c r="H77" s="4">
        <f t="shared" si="18"/>
        <v>5.1121057529772279E-3</v>
      </c>
      <c r="I77" s="8">
        <f t="shared" si="19"/>
        <v>248.06201550387595</v>
      </c>
      <c r="J77" s="4">
        <f t="shared" si="20"/>
        <v>4.3520968001545368E-2</v>
      </c>
      <c r="K77" s="4">
        <f t="shared" si="2"/>
        <v>6.9630626530664638E-2</v>
      </c>
      <c r="L77" s="6">
        <f t="shared" si="3"/>
        <v>10.73770851030026</v>
      </c>
      <c r="M77" s="6">
        <f t="shared" si="4"/>
        <v>143.47185479976818</v>
      </c>
      <c r="N77" s="6">
        <f t="shared" si="5"/>
        <v>154.20956331006843</v>
      </c>
    </row>
    <row r="78" spans="2:14" x14ac:dyDescent="0.3">
      <c r="B78" s="2">
        <v>87</v>
      </c>
      <c r="C78" s="4">
        <f t="shared" si="6"/>
        <v>0.98356990027039737</v>
      </c>
      <c r="D78" s="4">
        <f t="shared" si="14"/>
        <v>0.95958087558268002</v>
      </c>
      <c r="E78" s="4">
        <f t="shared" si="15"/>
        <v>0.45761670919290381</v>
      </c>
      <c r="F78" s="4">
        <f t="shared" si="16"/>
        <v>2.153405749624946E-3</v>
      </c>
      <c r="G78" s="4">
        <f t="shared" si="17"/>
        <v>0.45977011494252878</v>
      </c>
      <c r="H78" s="4">
        <f t="shared" si="18"/>
        <v>4.6836575054342647E-3</v>
      </c>
      <c r="I78" s="8">
        <f t="shared" si="19"/>
        <v>245.21072796934868</v>
      </c>
      <c r="J78" s="4">
        <f t="shared" si="20"/>
        <v>4.0419124417319985E-2</v>
      </c>
      <c r="K78" s="4">
        <f t="shared" ref="K78:K120" si="21">$L$8*J78/($L$8*J78+(1-J78))</f>
        <v>6.4793946296539978E-2</v>
      </c>
      <c r="L78" s="6">
        <f t="shared" ref="L78:L120" si="22">$F$2*J78*$L$8</f>
        <v>9.9724063173257278</v>
      </c>
      <c r="M78" s="6">
        <f t="shared" ref="M78:M120" si="23">$F$2*(1-J78)</f>
        <v>143.93713133740201</v>
      </c>
      <c r="N78" s="6">
        <f t="shared" ref="N78:N120" si="24">M78+L78</f>
        <v>153.90953765472773</v>
      </c>
    </row>
    <row r="79" spans="2:14" x14ac:dyDescent="0.3">
      <c r="B79" s="2">
        <v>88</v>
      </c>
      <c r="C79" s="4">
        <f t="shared" si="6"/>
        <v>0.98489539934782155</v>
      </c>
      <c r="D79" s="4">
        <f t="shared" si="14"/>
        <v>0.96248018589807283</v>
      </c>
      <c r="E79" s="4">
        <f t="shared" si="15"/>
        <v>0.45259559424221152</v>
      </c>
      <c r="F79" s="4">
        <f t="shared" si="16"/>
        <v>1.9498603032429944E-3</v>
      </c>
      <c r="G79" s="4">
        <f t="shared" si="17"/>
        <v>0.45454545454545453</v>
      </c>
      <c r="H79" s="4">
        <f t="shared" si="18"/>
        <v>4.2896926671345884E-3</v>
      </c>
      <c r="I79" s="8">
        <f t="shared" si="19"/>
        <v>242.42424242424246</v>
      </c>
      <c r="J79" s="4">
        <f t="shared" si="20"/>
        <v>3.7519814101927174E-2</v>
      </c>
      <c r="K79" s="4">
        <f t="shared" si="21"/>
        <v>6.02559932503016E-2</v>
      </c>
      <c r="L79" s="6">
        <f t="shared" si="22"/>
        <v>9.2570741343078939</v>
      </c>
      <c r="M79" s="6">
        <f t="shared" si="23"/>
        <v>144.37202788471092</v>
      </c>
      <c r="N79" s="6">
        <f t="shared" si="24"/>
        <v>153.6291020190188</v>
      </c>
    </row>
    <row r="80" spans="2:14" x14ac:dyDescent="0.3">
      <c r="B80" s="2">
        <v>89</v>
      </c>
      <c r="C80" s="4">
        <f t="shared" si="6"/>
        <v>0.98611955090572545</v>
      </c>
      <c r="D80" s="4">
        <f t="shared" si="14"/>
        <v>0.96518841772477315</v>
      </c>
      <c r="E80" s="4">
        <f t="shared" si="15"/>
        <v>0.44767299638630742</v>
      </c>
      <c r="F80" s="4">
        <f t="shared" si="16"/>
        <v>1.7652058608835855E-3</v>
      </c>
      <c r="G80" s="4">
        <f t="shared" si="17"/>
        <v>0.449438202247191</v>
      </c>
      <c r="H80" s="4">
        <f t="shared" si="18"/>
        <v>3.9275830404659762E-3</v>
      </c>
      <c r="I80" s="8">
        <f t="shared" si="19"/>
        <v>239.70037453183522</v>
      </c>
      <c r="J80" s="4">
        <f t="shared" si="20"/>
        <v>3.4811582275226849E-2</v>
      </c>
      <c r="K80" s="4">
        <f t="shared" si="21"/>
        <v>5.600212215323673E-2</v>
      </c>
      <c r="L80" s="6">
        <f t="shared" si="22"/>
        <v>8.5888857812272938</v>
      </c>
      <c r="M80" s="6">
        <f t="shared" si="23"/>
        <v>144.77826265871596</v>
      </c>
      <c r="N80" s="6">
        <f t="shared" si="24"/>
        <v>153.36714843994326</v>
      </c>
    </row>
    <row r="81" spans="2:14" x14ac:dyDescent="0.3">
      <c r="B81" s="2">
        <v>90</v>
      </c>
      <c r="C81" s="4">
        <f t="shared" si="6"/>
        <v>0.98724952661118515</v>
      </c>
      <c r="D81" s="4">
        <f t="shared" si="14"/>
        <v>0.96771654933724305</v>
      </c>
      <c r="E81" s="4">
        <f t="shared" si="15"/>
        <v>0.4428467175387007</v>
      </c>
      <c r="F81" s="4">
        <f t="shared" si="16"/>
        <v>1.5977269057437914E-3</v>
      </c>
      <c r="G81" s="4">
        <f t="shared" si="17"/>
        <v>0.44444444444444448</v>
      </c>
      <c r="H81" s="4">
        <f t="shared" si="18"/>
        <v>3.5948855379235312E-3</v>
      </c>
      <c r="I81" s="8">
        <f t="shared" si="19"/>
        <v>237.03703703703707</v>
      </c>
      <c r="J81" s="4">
        <f t="shared" si="20"/>
        <v>3.2283450662756952E-2</v>
      </c>
      <c r="K81" s="4">
        <f t="shared" si="21"/>
        <v>5.2018002968328654E-2</v>
      </c>
      <c r="L81" s="6">
        <f t="shared" si="22"/>
        <v>7.9651326439024714</v>
      </c>
      <c r="M81" s="6">
        <f t="shared" si="23"/>
        <v>145.15748240058645</v>
      </c>
      <c r="N81" s="6">
        <f t="shared" si="24"/>
        <v>153.12261504448892</v>
      </c>
    </row>
    <row r="82" spans="2:14" x14ac:dyDescent="0.3">
      <c r="B82" s="2">
        <v>91</v>
      </c>
      <c r="C82" s="4">
        <f t="shared" si="6"/>
        <v>0.98829205072658555</v>
      </c>
      <c r="D82" s="4">
        <f t="shared" si="14"/>
        <v>0.97007508467691239</v>
      </c>
      <c r="E82" s="4">
        <f t="shared" si="15"/>
        <v>0.43811457990062869</v>
      </c>
      <c r="F82" s="4">
        <f t="shared" si="16"/>
        <v>1.4458596598108699E-3</v>
      </c>
      <c r="G82" s="4">
        <f t="shared" si="17"/>
        <v>0.43956043956043955</v>
      </c>
      <c r="H82" s="4">
        <f t="shared" si="18"/>
        <v>3.2893307260697287E-3</v>
      </c>
      <c r="I82" s="8">
        <f t="shared" si="19"/>
        <v>234.43223443223442</v>
      </c>
      <c r="J82" s="4">
        <f t="shared" si="20"/>
        <v>2.9924915323087609E-2</v>
      </c>
      <c r="K82" s="4">
        <f t="shared" si="21"/>
        <v>4.8289662621943508E-2</v>
      </c>
      <c r="L82" s="6">
        <f t="shared" si="22"/>
        <v>7.3832231379440518</v>
      </c>
      <c r="M82" s="6">
        <f t="shared" si="23"/>
        <v>145.51126270153685</v>
      </c>
      <c r="N82" s="6">
        <f t="shared" si="24"/>
        <v>152.89448583948089</v>
      </c>
    </row>
    <row r="83" spans="2:14" x14ac:dyDescent="0.3">
      <c r="B83" s="2">
        <v>92</v>
      </c>
      <c r="C83" s="4">
        <f t="shared" si="6"/>
        <v>0.98925342161671725</v>
      </c>
      <c r="D83" s="4">
        <f t="shared" si="14"/>
        <v>0.9722740578086726</v>
      </c>
      <c r="E83" s="4">
        <f t="shared" si="15"/>
        <v>0.43347442960444471</v>
      </c>
      <c r="F83" s="4">
        <f t="shared" si="16"/>
        <v>1.3081790912074284E-3</v>
      </c>
      <c r="G83" s="4">
        <f t="shared" si="17"/>
        <v>0.43478260869565216</v>
      </c>
      <c r="H83" s="4">
        <f t="shared" si="18"/>
        <v>3.0088119097770906E-3</v>
      </c>
      <c r="I83" s="8">
        <f t="shared" si="19"/>
        <v>231.8840579710145</v>
      </c>
      <c r="J83" s="4">
        <f t="shared" si="20"/>
        <v>2.7725942191327402E-2</v>
      </c>
      <c r="K83" s="4">
        <f t="shared" si="21"/>
        <v>4.4803519769174495E-2</v>
      </c>
      <c r="L83" s="6">
        <f t="shared" si="22"/>
        <v>6.840681609226567</v>
      </c>
      <c r="M83" s="6">
        <f t="shared" si="23"/>
        <v>145.8411086713009</v>
      </c>
      <c r="N83" s="6">
        <f t="shared" si="24"/>
        <v>152.68179028052748</v>
      </c>
    </row>
    <row r="84" spans="2:14" x14ac:dyDescent="0.3">
      <c r="B84" s="2">
        <v>93</v>
      </c>
      <c r="C84" s="4">
        <f t="shared" si="6"/>
        <v>0.99013953295238122</v>
      </c>
      <c r="D84" s="4">
        <f t="shared" si="14"/>
        <v>0.97432303936371389</v>
      </c>
      <c r="E84" s="4">
        <f t="shared" si="15"/>
        <v>0.42892413989222694</v>
      </c>
      <c r="F84" s="4">
        <f t="shared" si="16"/>
        <v>1.1833869894935217E-3</v>
      </c>
      <c r="G84" s="4">
        <f t="shared" si="17"/>
        <v>0.43010752688172044</v>
      </c>
      <c r="H84" s="4">
        <f t="shared" si="18"/>
        <v>2.7513747505724349E-3</v>
      </c>
      <c r="I84" s="8">
        <f t="shared" si="19"/>
        <v>229.39068100358423</v>
      </c>
      <c r="J84" s="4">
        <f t="shared" si="20"/>
        <v>2.5676960636286106E-2</v>
      </c>
      <c r="K84" s="4">
        <f t="shared" si="21"/>
        <v>4.1546413084620891E-2</v>
      </c>
      <c r="L84" s="6">
        <f t="shared" si="22"/>
        <v>6.3351467442797684</v>
      </c>
      <c r="M84" s="6">
        <f t="shared" si="23"/>
        <v>146.1484559045571</v>
      </c>
      <c r="N84" s="6">
        <f t="shared" si="24"/>
        <v>152.48360264883686</v>
      </c>
    </row>
    <row r="85" spans="2:14" x14ac:dyDescent="0.3">
      <c r="B85" s="2">
        <v>94</v>
      </c>
      <c r="C85" s="4">
        <f t="shared" si="6"/>
        <v>0.99095589451226529</v>
      </c>
      <c r="D85" s="4">
        <f t="shared" si="14"/>
        <v>0.97623114469358441</v>
      </c>
      <c r="E85" s="4">
        <f t="shared" si="15"/>
        <v>0.42446161386798337</v>
      </c>
      <c r="F85" s="4">
        <f t="shared" si="16"/>
        <v>1.0703010256336264E-3</v>
      </c>
      <c r="G85" s="4">
        <f t="shared" si="17"/>
        <v>0.42553191489361697</v>
      </c>
      <c r="H85" s="4">
        <f t="shared" si="18"/>
        <v>2.5152074102390218E-3</v>
      </c>
      <c r="I85" s="8">
        <f t="shared" si="19"/>
        <v>226.95035460992909</v>
      </c>
      <c r="J85" s="4">
        <f t="shared" si="20"/>
        <v>2.3768855306415593E-2</v>
      </c>
      <c r="K85" s="4">
        <f t="shared" si="21"/>
        <v>3.8505623606457741E-2</v>
      </c>
      <c r="L85" s="6">
        <f t="shared" si="22"/>
        <v>5.8643695584788373</v>
      </c>
      <c r="M85" s="6">
        <f t="shared" si="23"/>
        <v>146.43467170403767</v>
      </c>
      <c r="N85" s="6">
        <f t="shared" si="24"/>
        <v>152.29904126251651</v>
      </c>
    </row>
    <row r="86" spans="2:14" x14ac:dyDescent="0.3">
      <c r="B86" s="2">
        <v>95</v>
      </c>
      <c r="C86" s="4">
        <f t="shared" si="6"/>
        <v>0.99170765250135151</v>
      </c>
      <c r="D86" s="4">
        <f t="shared" si="14"/>
        <v>0.97800704348213252</v>
      </c>
      <c r="E86" s="4">
        <f t="shared" si="15"/>
        <v>0.42008478685954642</v>
      </c>
      <c r="F86" s="4">
        <f t="shared" si="16"/>
        <v>9.6784471940097525E-4</v>
      </c>
      <c r="G86" s="4">
        <f t="shared" si="17"/>
        <v>0.4210526315789474</v>
      </c>
      <c r="H86" s="4">
        <f t="shared" si="18"/>
        <v>2.2986312085773175E-3</v>
      </c>
      <c r="I86" s="8">
        <f t="shared" si="19"/>
        <v>224.56140350877192</v>
      </c>
      <c r="J86" s="4">
        <f t="shared" si="20"/>
        <v>2.1992956517867479E-2</v>
      </c>
      <c r="K86" s="4">
        <f t="shared" si="21"/>
        <v>3.5668891659196046E-2</v>
      </c>
      <c r="L86" s="6">
        <f t="shared" si="22"/>
        <v>5.4262110245384179</v>
      </c>
      <c r="M86" s="6">
        <f t="shared" si="23"/>
        <v>146.70105652231987</v>
      </c>
      <c r="N86" s="6">
        <f t="shared" si="24"/>
        <v>152.12726754685829</v>
      </c>
    </row>
    <row r="87" spans="2:14" x14ac:dyDescent="0.3">
      <c r="B87" s="2">
        <v>96</v>
      </c>
      <c r="C87" s="4">
        <f t="shared" si="6"/>
        <v>0.99239960931893301</v>
      </c>
      <c r="D87" s="4">
        <f t="shared" si="14"/>
        <v>0.97965897058307161</v>
      </c>
      <c r="E87" s="4">
        <f t="shared" si="15"/>
        <v>0.41579162842401346</v>
      </c>
      <c r="F87" s="4">
        <f t="shared" si="16"/>
        <v>8.7503824265316998E-4</v>
      </c>
      <c r="G87" s="4">
        <f t="shared" si="17"/>
        <v>0.41666666666666663</v>
      </c>
      <c r="H87" s="4">
        <f t="shared" si="18"/>
        <v>2.10009178236761E-3</v>
      </c>
      <c r="I87" s="8">
        <f t="shared" si="19"/>
        <v>222.22222222222223</v>
      </c>
      <c r="J87" s="4">
        <f t="shared" si="20"/>
        <v>2.0341029416928391E-2</v>
      </c>
      <c r="K87" s="4">
        <f t="shared" si="21"/>
        <v>3.3024428870918519E-2</v>
      </c>
      <c r="L87" s="6">
        <f t="shared" si="22"/>
        <v>5.0186393986150373</v>
      </c>
      <c r="M87" s="6">
        <f t="shared" si="23"/>
        <v>146.94884558746074</v>
      </c>
      <c r="N87" s="6">
        <f t="shared" si="24"/>
        <v>151.96748498607579</v>
      </c>
    </row>
    <row r="88" spans="2:14" x14ac:dyDescent="0.3">
      <c r="B88" s="2">
        <v>97</v>
      </c>
      <c r="C88" s="4">
        <f t="shared" si="6"/>
        <v>0.99303624272256563</v>
      </c>
      <c r="D88" s="4">
        <f t="shared" si="14"/>
        <v>0.98119473787113554</v>
      </c>
      <c r="E88" s="4">
        <f t="shared" si="15"/>
        <v>0.41158014402841808</v>
      </c>
      <c r="F88" s="4">
        <f t="shared" si="16"/>
        <v>7.9098999220046217E-4</v>
      </c>
      <c r="G88" s="4">
        <f t="shared" si="17"/>
        <v>0.41237113402061853</v>
      </c>
      <c r="H88" s="4">
        <f t="shared" si="18"/>
        <v>1.9181507310861226E-3</v>
      </c>
      <c r="I88" s="8">
        <f t="shared" si="19"/>
        <v>219.93127147766324</v>
      </c>
      <c r="J88" s="4">
        <f t="shared" si="20"/>
        <v>1.8805262128864464E-2</v>
      </c>
      <c r="K88" s="4">
        <f t="shared" si="21"/>
        <v>3.056092578538681E-2</v>
      </c>
      <c r="L88" s="6">
        <f t="shared" si="22"/>
        <v>4.6397272963313929</v>
      </c>
      <c r="M88" s="6">
        <f t="shared" si="23"/>
        <v>147.17921068067034</v>
      </c>
      <c r="N88" s="6">
        <f t="shared" si="24"/>
        <v>151.81893797700172</v>
      </c>
    </row>
    <row r="89" spans="2:14" x14ac:dyDescent="0.3">
      <c r="B89" s="2">
        <v>98</v>
      </c>
      <c r="C89" s="4">
        <f t="shared" si="6"/>
        <v>0.99362172434605811</v>
      </c>
      <c r="D89" s="4">
        <f t="shared" si="14"/>
        <v>0.98262174691412563</v>
      </c>
      <c r="E89" s="4">
        <f t="shared" si="15"/>
        <v>0.40744837643521764</v>
      </c>
      <c r="F89" s="4">
        <f t="shared" si="16"/>
        <v>7.1488887090479392E-4</v>
      </c>
      <c r="G89" s="4">
        <f t="shared" si="17"/>
        <v>0.40816326530612246</v>
      </c>
      <c r="H89" s="4">
        <f t="shared" si="18"/>
        <v>1.7514777337167414E-3</v>
      </c>
      <c r="I89" s="8">
        <f t="shared" si="19"/>
        <v>217.68707482993199</v>
      </c>
      <c r="J89" s="4">
        <f t="shared" si="20"/>
        <v>1.7378253085874373E-2</v>
      </c>
      <c r="K89" s="4">
        <f t="shared" si="21"/>
        <v>2.8267555549409754E-2</v>
      </c>
      <c r="L89" s="6">
        <f t="shared" si="22"/>
        <v>4.2876485662662427</v>
      </c>
      <c r="M89" s="6">
        <f t="shared" si="23"/>
        <v>147.39326203711883</v>
      </c>
      <c r="N89" s="6">
        <f t="shared" si="24"/>
        <v>151.68091060338509</v>
      </c>
    </row>
    <row r="90" spans="2:14" x14ac:dyDescent="0.3">
      <c r="B90" s="2">
        <v>99</v>
      </c>
      <c r="C90" s="4">
        <f t="shared" si="6"/>
        <v>0.99415993754004428</v>
      </c>
      <c r="D90" s="4">
        <f t="shared" si="14"/>
        <v>0.983947002291506</v>
      </c>
      <c r="E90" s="4">
        <f t="shared" si="15"/>
        <v>0.4033944068201602</v>
      </c>
      <c r="F90" s="4">
        <f t="shared" si="16"/>
        <v>6.4599722024387581E-4</v>
      </c>
      <c r="G90" s="4">
        <f t="shared" si="17"/>
        <v>0.40404040404040409</v>
      </c>
      <c r="H90" s="4">
        <f t="shared" si="18"/>
        <v>1.5988431201035928E-3</v>
      </c>
      <c r="I90" s="8">
        <f t="shared" si="19"/>
        <v>215.4882154882155</v>
      </c>
      <c r="J90" s="4">
        <f t="shared" si="20"/>
        <v>1.6052997708493999E-2</v>
      </c>
      <c r="K90" s="4">
        <f t="shared" si="21"/>
        <v>2.6133974132363434E-2</v>
      </c>
      <c r="L90" s="6">
        <f t="shared" si="22"/>
        <v>3.9606750039246803</v>
      </c>
      <c r="M90" s="6">
        <f t="shared" si="23"/>
        <v>147.5920503437259</v>
      </c>
      <c r="N90" s="6">
        <f t="shared" si="24"/>
        <v>151.55272534765058</v>
      </c>
    </row>
    <row r="91" spans="2:14" x14ac:dyDescent="0.3">
      <c r="B91" s="2">
        <v>100</v>
      </c>
      <c r="C91" s="4">
        <f t="shared" si="6"/>
        <v>0.99465449451286592</v>
      </c>
      <c r="D91" s="4">
        <f t="shared" si="14"/>
        <v>0.98517712540255842</v>
      </c>
      <c r="E91" s="4">
        <f t="shared" si="15"/>
        <v>0.39941635564815742</v>
      </c>
      <c r="F91" s="4">
        <f t="shared" si="16"/>
        <v>5.8364435184254937E-4</v>
      </c>
      <c r="G91" s="4">
        <f t="shared" si="17"/>
        <v>0.39999999999999997</v>
      </c>
      <c r="H91" s="4">
        <f t="shared" si="18"/>
        <v>1.4591108796063734E-3</v>
      </c>
      <c r="I91" s="8">
        <f t="shared" si="19"/>
        <v>213.33333333333334</v>
      </c>
      <c r="J91" s="4">
        <f t="shared" si="20"/>
        <v>1.4822874597441582E-2</v>
      </c>
      <c r="K91" s="4">
        <f t="shared" si="21"/>
        <v>2.4150317508704985E-2</v>
      </c>
      <c r="L91" s="6">
        <f t="shared" si="22"/>
        <v>3.6571729449218666</v>
      </c>
      <c r="M91" s="6">
        <f t="shared" si="23"/>
        <v>147.77656881038376</v>
      </c>
      <c r="N91" s="6">
        <f t="shared" si="24"/>
        <v>151.43374175530562</v>
      </c>
    </row>
    <row r="92" spans="2:14" x14ac:dyDescent="0.3">
      <c r="B92" s="2">
        <v>101</v>
      </c>
      <c r="C92" s="4">
        <f t="shared" si="6"/>
        <v>0.99510875275754795</v>
      </c>
      <c r="D92" s="4">
        <f t="shared" si="14"/>
        <v>0.98631836862342859</v>
      </c>
      <c r="E92" s="4">
        <f t="shared" si="15"/>
        <v>0.39551238333093863</v>
      </c>
      <c r="F92" s="4">
        <f t="shared" si="16"/>
        <v>5.2722062945742467E-4</v>
      </c>
      <c r="G92" s="4">
        <f t="shared" si="17"/>
        <v>0.39603960396039606</v>
      </c>
      <c r="H92" s="4">
        <f t="shared" si="18"/>
        <v>1.3312320893799964E-3</v>
      </c>
      <c r="I92" s="8">
        <f t="shared" si="19"/>
        <v>211.22112211221125</v>
      </c>
      <c r="J92" s="4">
        <f t="shared" si="20"/>
        <v>1.3681631376571413E-2</v>
      </c>
      <c r="K92" s="4">
        <f t="shared" si="21"/>
        <v>2.2307196206581358E-2</v>
      </c>
      <c r="L92" s="6">
        <f t="shared" si="22"/>
        <v>3.3755997720865345</v>
      </c>
      <c r="M92" s="6">
        <f t="shared" si="23"/>
        <v>147.94775529351429</v>
      </c>
      <c r="N92" s="6">
        <f t="shared" si="24"/>
        <v>151.32335506560082</v>
      </c>
    </row>
    <row r="93" spans="2:14" x14ac:dyDescent="0.3">
      <c r="B93" s="2">
        <v>102</v>
      </c>
      <c r="C93" s="4">
        <f t="shared" si="6"/>
        <v>0.99552583075764844</v>
      </c>
      <c r="D93" s="4">
        <f t="shared" si="14"/>
        <v>0.98737662968768569</v>
      </c>
      <c r="E93" s="4">
        <f t="shared" si="15"/>
        <v>0.39168069068850281</v>
      </c>
      <c r="F93" s="4">
        <f t="shared" si="16"/>
        <v>4.7617205659523151E-4</v>
      </c>
      <c r="G93" s="4">
        <f t="shared" si="17"/>
        <v>0.39215686274509803</v>
      </c>
      <c r="H93" s="4">
        <f t="shared" si="18"/>
        <v>1.2142387443178429E-3</v>
      </c>
      <c r="I93" s="8">
        <f t="shared" si="19"/>
        <v>209.15032679738562</v>
      </c>
      <c r="J93" s="4">
        <f t="shared" si="20"/>
        <v>1.2623370312314308E-2</v>
      </c>
      <c r="K93" s="4">
        <f t="shared" si="21"/>
        <v>2.0595687596908534E-2</v>
      </c>
      <c r="L93" s="6">
        <f t="shared" si="22"/>
        <v>3.1145003674182052</v>
      </c>
      <c r="M93" s="6">
        <f t="shared" si="23"/>
        <v>148.10649445315286</v>
      </c>
      <c r="N93" s="6">
        <f t="shared" si="24"/>
        <v>151.22099482057106</v>
      </c>
    </row>
    <row r="94" spans="2:14" x14ac:dyDescent="0.3">
      <c r="B94" s="2">
        <v>103</v>
      </c>
      <c r="C94" s="4">
        <f t="shared" si="6"/>
        <v>0.99590862297083027</v>
      </c>
      <c r="D94" s="4">
        <f t="shared" si="14"/>
        <v>0.98835746617927356</v>
      </c>
      <c r="E94" s="4">
        <f t="shared" si="15"/>
        <v>0.38791951923471285</v>
      </c>
      <c r="F94" s="4">
        <f t="shared" si="16"/>
        <v>4.299953283939369E-4</v>
      </c>
      <c r="G94" s="4">
        <f t="shared" si="17"/>
        <v>0.38834951456310679</v>
      </c>
      <c r="H94" s="4">
        <f t="shared" si="18"/>
        <v>1.107237970614388E-3</v>
      </c>
      <c r="I94" s="8">
        <f t="shared" si="19"/>
        <v>207.11974110032364</v>
      </c>
      <c r="J94" s="4">
        <f t="shared" si="20"/>
        <v>1.1642533820726442E-2</v>
      </c>
      <c r="K94" s="4">
        <f t="shared" si="21"/>
        <v>1.9007326268207673E-2</v>
      </c>
      <c r="L94" s="6">
        <f t="shared" si="22"/>
        <v>2.8725035363145839</v>
      </c>
      <c r="M94" s="6">
        <f t="shared" si="23"/>
        <v>148.25361992689102</v>
      </c>
      <c r="N94" s="6">
        <f t="shared" si="24"/>
        <v>151.1261234632056</v>
      </c>
    </row>
    <row r="95" spans="2:14" x14ac:dyDescent="0.3">
      <c r="B95" s="2">
        <v>104</v>
      </c>
      <c r="C95" s="4">
        <f t="shared" si="6"/>
        <v>0.99625981409419007</v>
      </c>
      <c r="D95" s="4">
        <f t="shared" si="14"/>
        <v>0.98926611003997156</v>
      </c>
      <c r="E95" s="4">
        <f t="shared" si="15"/>
        <v>0.38422715130579899</v>
      </c>
      <c r="F95" s="4">
        <f t="shared" si="16"/>
        <v>3.8823330958562101E-4</v>
      </c>
      <c r="G95" s="4">
        <f t="shared" si="17"/>
        <v>0.38461538461538458</v>
      </c>
      <c r="H95" s="4">
        <f t="shared" si="18"/>
        <v>1.0094066049226129E-3</v>
      </c>
      <c r="I95" s="8">
        <f t="shared" si="19"/>
        <v>205.12820512820511</v>
      </c>
      <c r="J95" s="4">
        <f t="shared" si="20"/>
        <v>1.0733889960028442E-2</v>
      </c>
      <c r="K95" s="4">
        <f t="shared" si="21"/>
        <v>1.7534092803537647E-2</v>
      </c>
      <c r="L95" s="6">
        <f t="shared" si="22"/>
        <v>2.6483184282190435</v>
      </c>
      <c r="M95" s="6">
        <f t="shared" si="23"/>
        <v>148.38991650599573</v>
      </c>
      <c r="N95" s="6">
        <f t="shared" si="24"/>
        <v>151.03823493421478</v>
      </c>
    </row>
    <row r="96" spans="2:14" x14ac:dyDescent="0.3">
      <c r="B96" s="2">
        <v>105</v>
      </c>
      <c r="C96" s="4">
        <f t="shared" si="6"/>
        <v>0.99658189261980312</v>
      </c>
      <c r="D96" s="4">
        <f t="shared" si="14"/>
        <v>0.99010748200573317</v>
      </c>
      <c r="E96" s="4">
        <f t="shared" si="15"/>
        <v>0.38060191004904759</v>
      </c>
      <c r="F96" s="4">
        <f t="shared" si="16"/>
        <v>3.5047090333334115E-4</v>
      </c>
      <c r="G96" s="4">
        <f t="shared" si="17"/>
        <v>0.38095238095238093</v>
      </c>
      <c r="H96" s="4">
        <f t="shared" si="18"/>
        <v>9.1998612125002155E-4</v>
      </c>
      <c r="I96" s="8">
        <f t="shared" si="19"/>
        <v>203.17460317460319</v>
      </c>
      <c r="J96" s="4">
        <f t="shared" si="20"/>
        <v>9.8925179942668251E-3</v>
      </c>
      <c r="K96" s="4">
        <f t="shared" si="21"/>
        <v>1.6168401247464562E-2</v>
      </c>
      <c r="L96" s="6">
        <f t="shared" si="22"/>
        <v>2.4407309748157604</v>
      </c>
      <c r="M96" s="6">
        <f t="shared" si="23"/>
        <v>148.51612230085999</v>
      </c>
      <c r="N96" s="6">
        <f t="shared" si="24"/>
        <v>150.95685327567574</v>
      </c>
    </row>
    <row r="97" spans="2:14" x14ac:dyDescent="0.3">
      <c r="B97" s="2">
        <v>106</v>
      </c>
      <c r="C97" s="4">
        <f t="shared" si="6"/>
        <v>0.99687716369266099</v>
      </c>
      <c r="D97" s="4">
        <f t="shared" si="14"/>
        <v>0.99088620589755294</v>
      </c>
      <c r="E97" s="4">
        <f t="shared" si="15"/>
        <v>0.37704215928754764</v>
      </c>
      <c r="F97" s="4">
        <f t="shared" si="16"/>
        <v>3.1633127849007387E-4</v>
      </c>
      <c r="G97" s="4">
        <f t="shared" si="17"/>
        <v>0.37735849056603771</v>
      </c>
      <c r="H97" s="4">
        <f t="shared" si="18"/>
        <v>8.3827788799869553E-4</v>
      </c>
      <c r="I97" s="8">
        <f t="shared" si="19"/>
        <v>201.25786163522014</v>
      </c>
      <c r="J97" s="4">
        <f t="shared" si="20"/>
        <v>9.1137941024470592E-3</v>
      </c>
      <c r="K97" s="4">
        <f t="shared" si="21"/>
        <v>1.4903085523497235E-2</v>
      </c>
      <c r="L97" s="6">
        <f t="shared" si="22"/>
        <v>2.248600364116331</v>
      </c>
      <c r="M97" s="6">
        <f t="shared" si="23"/>
        <v>148.63293088463294</v>
      </c>
      <c r="N97" s="6">
        <f t="shared" si="24"/>
        <v>150.88153124874927</v>
      </c>
    </row>
    <row r="98" spans="2:14" x14ac:dyDescent="0.3">
      <c r="B98" s="2">
        <v>107</v>
      </c>
      <c r="C98" s="4">
        <f t="shared" si="6"/>
        <v>0.99714776128626492</v>
      </c>
      <c r="D98" s="4">
        <f t="shared" si="14"/>
        <v>0.99160662270287392</v>
      </c>
      <c r="E98" s="4">
        <f t="shared" si="15"/>
        <v>0.3735463032755571</v>
      </c>
      <c r="F98" s="4">
        <f t="shared" si="16"/>
        <v>2.8547242537747559E-4</v>
      </c>
      <c r="G98" s="4">
        <f t="shared" si="17"/>
        <v>0.37383177570093457</v>
      </c>
      <c r="H98" s="4">
        <f t="shared" si="18"/>
        <v>7.6363873788474774E-4</v>
      </c>
      <c r="I98" s="8">
        <f t="shared" si="19"/>
        <v>199.37694704049844</v>
      </c>
      <c r="J98" s="4">
        <f t="shared" si="20"/>
        <v>8.3933772971260812E-3</v>
      </c>
      <c r="K98" s="4">
        <f t="shared" si="21"/>
        <v>1.373138503602896E-2</v>
      </c>
      <c r="L98" s="6">
        <f t="shared" si="22"/>
        <v>2.0708555662252612</v>
      </c>
      <c r="M98" s="6">
        <f t="shared" si="23"/>
        <v>148.74099340543108</v>
      </c>
      <c r="N98" s="6">
        <f t="shared" si="24"/>
        <v>150.81184897165633</v>
      </c>
    </row>
    <row r="99" spans="2:14" x14ac:dyDescent="0.3">
      <c r="B99" s="2">
        <v>108</v>
      </c>
      <c r="C99" s="4">
        <f t="shared" si="6"/>
        <v>0.99739565971367405</v>
      </c>
      <c r="D99" s="4">
        <f t="shared" si="14"/>
        <v>0.99227280439301513</v>
      </c>
      <c r="E99" s="4">
        <f t="shared" si="15"/>
        <v>0.37011278635781303</v>
      </c>
      <c r="F99" s="4">
        <f t="shared" si="16"/>
        <v>2.5758401255733965E-4</v>
      </c>
      <c r="G99" s="4">
        <f t="shared" si="17"/>
        <v>0.37037037037037035</v>
      </c>
      <c r="H99" s="4">
        <f t="shared" si="18"/>
        <v>6.9547683390481715E-4</v>
      </c>
      <c r="I99" s="8">
        <f t="shared" si="19"/>
        <v>197.53086419753089</v>
      </c>
      <c r="J99" s="4">
        <f t="shared" si="20"/>
        <v>7.7271956069848713E-3</v>
      </c>
      <c r="K99" s="4">
        <f t="shared" si="21"/>
        <v>1.2646929665766882E-2</v>
      </c>
      <c r="L99" s="6">
        <f t="shared" si="22"/>
        <v>1.9064919242359224</v>
      </c>
      <c r="M99" s="6">
        <f t="shared" si="23"/>
        <v>148.84092065895226</v>
      </c>
      <c r="N99" s="6">
        <f t="shared" si="24"/>
        <v>150.74741258318818</v>
      </c>
    </row>
    <row r="100" spans="2:14" x14ac:dyDescent="0.3">
      <c r="B100" s="2">
        <v>109</v>
      </c>
      <c r="C100" s="4">
        <f t="shared" si="6"/>
        <v>0.9976226844938334</v>
      </c>
      <c r="D100" s="4">
        <f t="shared" si="14"/>
        <v>0.99288856743072118</v>
      </c>
      <c r="E100" s="4">
        <f t="shared" si="15"/>
        <v>0.36674009254496337</v>
      </c>
      <c r="F100" s="4">
        <f t="shared" si="16"/>
        <v>2.3238451925682068E-4</v>
      </c>
      <c r="G100" s="4">
        <f t="shared" si="17"/>
        <v>0.3669724770642202</v>
      </c>
      <c r="H100" s="4">
        <f t="shared" si="18"/>
        <v>6.3324781497483499E-4</v>
      </c>
      <c r="I100" s="8">
        <f t="shared" si="19"/>
        <v>195.71865443425077</v>
      </c>
      <c r="J100" s="4">
        <f t="shared" si="20"/>
        <v>7.1114325692788194E-3</v>
      </c>
      <c r="K100" s="4">
        <f t="shared" si="21"/>
        <v>1.1643724344019165E-2</v>
      </c>
      <c r="L100" s="6">
        <f t="shared" si="22"/>
        <v>1.7545678215810865</v>
      </c>
      <c r="M100" s="6">
        <f t="shared" si="23"/>
        <v>148.93328511460817</v>
      </c>
      <c r="N100" s="6">
        <f t="shared" si="24"/>
        <v>150.68785293618924</v>
      </c>
    </row>
    <row r="101" spans="2:14" x14ac:dyDescent="0.3">
      <c r="B101" s="2">
        <v>110</v>
      </c>
      <c r="C101" s="4">
        <f t="shared" si="6"/>
        <v>0.99783052259460114</v>
      </c>
      <c r="D101" s="4">
        <f t="shared" si="14"/>
        <v>0.99345748592976268</v>
      </c>
      <c r="E101" s="4">
        <f t="shared" si="15"/>
        <v>0.36342674501622163</v>
      </c>
      <c r="F101" s="4">
        <f t="shared" si="16"/>
        <v>2.0961862014198546E-4</v>
      </c>
      <c r="G101" s="4">
        <f t="shared" si="17"/>
        <v>0.36363636363636359</v>
      </c>
      <c r="H101" s="4">
        <f t="shared" si="18"/>
        <v>5.7645120539046024E-4</v>
      </c>
      <c r="I101" s="8">
        <f t="shared" si="19"/>
        <v>193.93939393939394</v>
      </c>
      <c r="J101" s="4">
        <f t="shared" si="20"/>
        <v>6.5425140702373152E-3</v>
      </c>
      <c r="K101" s="4">
        <f t="shared" si="21"/>
        <v>1.0716133369123691E-2</v>
      </c>
      <c r="L101" s="6">
        <f t="shared" si="22"/>
        <v>1.6142014352312173</v>
      </c>
      <c r="M101" s="6">
        <f t="shared" si="23"/>
        <v>149.01862288946441</v>
      </c>
      <c r="N101" s="6">
        <f t="shared" si="24"/>
        <v>150.63282432469563</v>
      </c>
    </row>
    <row r="102" spans="2:14" x14ac:dyDescent="0.3">
      <c r="B102" s="2">
        <v>120</v>
      </c>
      <c r="C102" s="4">
        <f t="shared" si="6"/>
        <v>0.99914335878922467</v>
      </c>
      <c r="D102" s="4">
        <f t="shared" si="14"/>
        <v>0.99720757066729915</v>
      </c>
      <c r="E102" s="4">
        <f t="shared" si="15"/>
        <v>0.33325916476654177</v>
      </c>
      <c r="F102" s="4">
        <f t="shared" si="16"/>
        <v>7.4168566791617653E-5</v>
      </c>
      <c r="G102" s="4">
        <f t="shared" si="17"/>
        <v>0.33333333333333337</v>
      </c>
      <c r="H102" s="4">
        <f t="shared" si="18"/>
        <v>2.2250570037485318E-4</v>
      </c>
      <c r="I102" s="8">
        <f t="shared" si="19"/>
        <v>177.7777777777778</v>
      </c>
      <c r="J102" s="4">
        <f t="shared" si="20"/>
        <v>2.792429332700852E-3</v>
      </c>
      <c r="K102" s="4">
        <f t="shared" si="21"/>
        <v>4.5848241889987129E-3</v>
      </c>
      <c r="L102" s="6">
        <f t="shared" si="22"/>
        <v>0.68896197826044026</v>
      </c>
      <c r="M102" s="6">
        <f t="shared" si="23"/>
        <v>149.58113560009488</v>
      </c>
      <c r="N102" s="6">
        <f t="shared" si="24"/>
        <v>150.27009757835532</v>
      </c>
    </row>
    <row r="103" spans="2:14" x14ac:dyDescent="0.3">
      <c r="B103" s="2">
        <v>130</v>
      </c>
      <c r="C103" s="4">
        <f t="shared" si="6"/>
        <v>0.99966960311964947</v>
      </c>
      <c r="D103" s="4">
        <f t="shared" ref="D103:D112" si="25">_xlfn.GAMMA.DIST(B103,$C$4+1,1/$C$5,1)</f>
        <v>0.99884204167399582</v>
      </c>
      <c r="E103" s="4">
        <f t="shared" ref="E103:E112" si="26">1-C103+D103*$C$4/($C$5*B103)</f>
        <v>0.30766640970311848</v>
      </c>
      <c r="F103" s="4">
        <f t="shared" ref="F103:F112" si="27">$C$4/($C$5*B103)*(1-_xlfn.GAMMA.DIST(B103,$C$4+1,1/$C$5,1))-(1-_xlfn.GAMMA.DIST(B103,$C$4,1/$C$5,1))</f>
        <v>2.5897989189223249E-5</v>
      </c>
      <c r="G103" s="4">
        <f t="shared" ref="G103:G112" si="28">F103+E103</f>
        <v>0.30769230769230771</v>
      </c>
      <c r="H103" s="4">
        <f t="shared" ref="H103:H112" si="29">(1-_xlfn.GAMMA.DIST(B103,$C$4+1,1/$C$5,1))-$C$5*B103/$C$4*(1-_xlfn.GAMMA.DIST(B103,$C$4,1/$C$5,1))</f>
        <v>8.4168464864975423E-5</v>
      </c>
      <c r="I103" s="8">
        <f t="shared" ref="I103:I112" si="30">$C$3/(B103*$F$4)</f>
        <v>164.10256410256412</v>
      </c>
      <c r="J103" s="4">
        <f t="shared" ref="J103:J112" si="31">1-D103</f>
        <v>1.1579583260041826E-3</v>
      </c>
      <c r="K103" s="4">
        <f t="shared" si="21"/>
        <v>1.903226921754343E-3</v>
      </c>
      <c r="L103" s="6">
        <f t="shared" si="22"/>
        <v>0.28569720625852457</v>
      </c>
      <c r="M103" s="6">
        <f t="shared" si="23"/>
        <v>149.82630625109937</v>
      </c>
      <c r="N103" s="6">
        <f t="shared" si="24"/>
        <v>150.1120034573579</v>
      </c>
    </row>
    <row r="104" spans="2:14" x14ac:dyDescent="0.3">
      <c r="B104" s="2">
        <v>140</v>
      </c>
      <c r="C104" s="4">
        <f t="shared" si="6"/>
        <v>0.99987513474721701</v>
      </c>
      <c r="D104" s="4">
        <f t="shared" si="25"/>
        <v>0.9995316910394485</v>
      </c>
      <c r="E104" s="4">
        <f t="shared" si="26"/>
        <v>0.28570534840691114</v>
      </c>
      <c r="F104" s="4">
        <f t="shared" si="27"/>
        <v>8.9373073745806621E-6</v>
      </c>
      <c r="G104" s="4">
        <f t="shared" si="28"/>
        <v>0.2857142857142857</v>
      </c>
      <c r="H104" s="4">
        <f t="shared" si="29"/>
        <v>3.1280575811032385E-5</v>
      </c>
      <c r="I104" s="8">
        <f t="shared" si="30"/>
        <v>152.38095238095238</v>
      </c>
      <c r="J104" s="4">
        <f t="shared" si="31"/>
        <v>4.6830896055150006E-4</v>
      </c>
      <c r="K104" s="4">
        <f t="shared" si="21"/>
        <v>7.7005747941753864E-4</v>
      </c>
      <c r="L104" s="6">
        <f t="shared" si="22"/>
        <v>0.11554350332890467</v>
      </c>
      <c r="M104" s="6">
        <f t="shared" si="23"/>
        <v>149.92975365591727</v>
      </c>
      <c r="N104" s="6">
        <f t="shared" si="24"/>
        <v>150.04529715924616</v>
      </c>
    </row>
    <row r="105" spans="2:14" x14ac:dyDescent="0.3">
      <c r="B105" s="2">
        <v>150</v>
      </c>
      <c r="C105" s="4">
        <f t="shared" si="6"/>
        <v>0.99995364096811223</v>
      </c>
      <c r="D105" s="4">
        <f t="shared" si="25"/>
        <v>0.99981470855514065</v>
      </c>
      <c r="E105" s="4">
        <f t="shared" si="26"/>
        <v>0.26666361464659194</v>
      </c>
      <c r="F105" s="4">
        <f t="shared" si="27"/>
        <v>3.0520200747267495E-6</v>
      </c>
      <c r="G105" s="4">
        <f t="shared" si="28"/>
        <v>0.26666666666666666</v>
      </c>
      <c r="H105" s="4">
        <f t="shared" si="29"/>
        <v>1.1445075280225314E-5</v>
      </c>
      <c r="I105" s="8">
        <f t="shared" si="30"/>
        <v>142.22222222222223</v>
      </c>
      <c r="J105" s="4">
        <f t="shared" si="31"/>
        <v>1.852914448593479E-4</v>
      </c>
      <c r="K105" s="4">
        <f t="shared" si="21"/>
        <v>3.0473706843503934E-4</v>
      </c>
      <c r="L105" s="6">
        <f t="shared" si="22"/>
        <v>4.5716021855979935E-2</v>
      </c>
      <c r="M105" s="6">
        <f t="shared" si="23"/>
        <v>149.97220628327111</v>
      </c>
      <c r="N105" s="6">
        <f t="shared" si="24"/>
        <v>150.01792230512709</v>
      </c>
    </row>
    <row r="106" spans="2:14" x14ac:dyDescent="0.3">
      <c r="B106" s="2">
        <v>160</v>
      </c>
      <c r="C106" s="4">
        <f t="shared" si="6"/>
        <v>0.99998305525607001</v>
      </c>
      <c r="D106" s="4">
        <f t="shared" si="25"/>
        <v>0.99992809115947157</v>
      </c>
      <c r="E106" s="4">
        <f t="shared" si="26"/>
        <v>0.24999896753379786</v>
      </c>
      <c r="F106" s="4">
        <f t="shared" si="27"/>
        <v>1.0324662021166109E-6</v>
      </c>
      <c r="G106" s="4">
        <f t="shared" si="28"/>
        <v>0.24999999999999997</v>
      </c>
      <c r="H106" s="4">
        <f t="shared" si="29"/>
        <v>4.1298648084664435E-6</v>
      </c>
      <c r="I106" s="8">
        <f t="shared" si="30"/>
        <v>133.33333333333334</v>
      </c>
      <c r="J106" s="4">
        <f t="shared" si="31"/>
        <v>7.1908840528434048E-5</v>
      </c>
      <c r="K106" s="4">
        <f t="shared" si="21"/>
        <v>1.1827254810609489E-4</v>
      </c>
      <c r="L106" s="6">
        <f t="shared" si="22"/>
        <v>1.774170484628405E-2</v>
      </c>
      <c r="M106" s="6">
        <f t="shared" si="23"/>
        <v>149.98921367392074</v>
      </c>
      <c r="N106" s="6">
        <f t="shared" si="24"/>
        <v>150.00695537876703</v>
      </c>
    </row>
    <row r="107" spans="2:14" x14ac:dyDescent="0.3">
      <c r="B107" s="2">
        <v>170</v>
      </c>
      <c r="C107" s="4">
        <f t="shared" si="6"/>
        <v>0.99999389184256127</v>
      </c>
      <c r="D107" s="4">
        <f t="shared" si="25"/>
        <v>0.99997256848028693</v>
      </c>
      <c r="E107" s="4">
        <f t="shared" si="26"/>
        <v>0.23529377132927093</v>
      </c>
      <c r="F107" s="4">
        <f t="shared" si="27"/>
        <v>3.4631778787192281E-7</v>
      </c>
      <c r="G107" s="4">
        <f t="shared" si="28"/>
        <v>0.23529411764705879</v>
      </c>
      <c r="H107" s="4">
        <f t="shared" si="29"/>
        <v>1.4718505984556707E-6</v>
      </c>
      <c r="I107" s="8">
        <f t="shared" si="30"/>
        <v>125.49019607843138</v>
      </c>
      <c r="J107" s="4">
        <f t="shared" si="31"/>
        <v>2.7431519713072561E-5</v>
      </c>
      <c r="K107" s="4">
        <f t="shared" si="21"/>
        <v>4.5119470152859921E-5</v>
      </c>
      <c r="L107" s="6">
        <f t="shared" si="22"/>
        <v>6.7680402389733033E-3</v>
      </c>
      <c r="M107" s="6">
        <f t="shared" si="23"/>
        <v>149.99588527204304</v>
      </c>
      <c r="N107" s="6">
        <f t="shared" si="24"/>
        <v>150.00265331228201</v>
      </c>
    </row>
    <row r="108" spans="2:14" x14ac:dyDescent="0.3">
      <c r="B108" s="2">
        <v>180</v>
      </c>
      <c r="C108" s="4">
        <f t="shared" si="6"/>
        <v>0.99999782527274239</v>
      </c>
      <c r="D108" s="4">
        <f t="shared" si="25"/>
        <v>0.99998969499275914</v>
      </c>
      <c r="E108" s="4">
        <f t="shared" si="26"/>
        <v>0.22222210694787076</v>
      </c>
      <c r="F108" s="4">
        <f t="shared" si="27"/>
        <v>1.1527435147170186E-7</v>
      </c>
      <c r="G108" s="4">
        <f t="shared" si="28"/>
        <v>0.22222222222222224</v>
      </c>
      <c r="H108" s="4">
        <f t="shared" si="29"/>
        <v>5.1873458162265962E-7</v>
      </c>
      <c r="I108" s="8">
        <f t="shared" si="30"/>
        <v>118.51851851851853</v>
      </c>
      <c r="J108" s="4">
        <f t="shared" si="31"/>
        <v>1.0305007240862807E-5</v>
      </c>
      <c r="K108" s="4">
        <f t="shared" si="21"/>
        <v>1.6949903115712632E-5</v>
      </c>
      <c r="L108" s="6">
        <f t="shared" si="22"/>
        <v>2.5425023621944544E-3</v>
      </c>
      <c r="M108" s="6">
        <f t="shared" si="23"/>
        <v>149.99845424891387</v>
      </c>
      <c r="N108" s="6">
        <f t="shared" si="24"/>
        <v>150.00099675127606</v>
      </c>
    </row>
    <row r="109" spans="2:14" x14ac:dyDescent="0.3">
      <c r="B109" s="2">
        <v>190</v>
      </c>
      <c r="C109" s="4">
        <f t="shared" si="6"/>
        <v>0.99999923428703541</v>
      </c>
      <c r="D109" s="4">
        <f t="shared" si="25"/>
        <v>0.99999618187695893</v>
      </c>
      <c r="E109" s="4">
        <f t="shared" si="26"/>
        <v>0.21052627768706123</v>
      </c>
      <c r="F109" s="4">
        <f t="shared" si="27"/>
        <v>3.8102412476610264E-8</v>
      </c>
      <c r="G109" s="4">
        <f t="shared" si="28"/>
        <v>0.2105263157894737</v>
      </c>
      <c r="H109" s="4">
        <f t="shared" si="29"/>
        <v>1.8098645926389878E-7</v>
      </c>
      <c r="I109" s="8">
        <f t="shared" si="30"/>
        <v>112.28070175438596</v>
      </c>
      <c r="J109" s="4">
        <f t="shared" si="31"/>
        <v>3.8181230410661016E-6</v>
      </c>
      <c r="K109" s="4">
        <f t="shared" si="21"/>
        <v>6.2801592298059466E-6</v>
      </c>
      <c r="L109" s="6">
        <f t="shared" si="22"/>
        <v>9.4202620378235177E-4</v>
      </c>
      <c r="M109" s="6">
        <f t="shared" si="23"/>
        <v>149.99942728154383</v>
      </c>
      <c r="N109" s="6">
        <f t="shared" si="24"/>
        <v>150.0003693077476</v>
      </c>
    </row>
    <row r="110" spans="2:14" x14ac:dyDescent="0.3">
      <c r="B110" s="2">
        <v>200</v>
      </c>
      <c r="C110" s="4">
        <f t="shared" si="6"/>
        <v>0.99999973309165746</v>
      </c>
      <c r="D110" s="4">
        <f t="shared" si="25"/>
        <v>0.99999860288789244</v>
      </c>
      <c r="E110" s="4">
        <f t="shared" si="26"/>
        <v>0.19999998748592102</v>
      </c>
      <c r="F110" s="4">
        <f t="shared" si="27"/>
        <v>1.2514078973069353E-8</v>
      </c>
      <c r="G110" s="4">
        <f t="shared" si="28"/>
        <v>0.19999999999999998</v>
      </c>
      <c r="H110" s="4">
        <f t="shared" si="29"/>
        <v>6.2570394865346657E-8</v>
      </c>
      <c r="I110" s="8">
        <f t="shared" si="30"/>
        <v>106.66666666666667</v>
      </c>
      <c r="J110" s="4">
        <f t="shared" si="31"/>
        <v>1.3971121075595505E-6</v>
      </c>
      <c r="K110" s="4">
        <f t="shared" si="21"/>
        <v>2.2980139981414427E-6</v>
      </c>
      <c r="L110" s="6">
        <f t="shared" si="22"/>
        <v>3.4470241026470335E-4</v>
      </c>
      <c r="M110" s="6">
        <f t="shared" si="23"/>
        <v>149.99979043318388</v>
      </c>
      <c r="N110" s="6">
        <f t="shared" si="24"/>
        <v>150.00013513559415</v>
      </c>
    </row>
    <row r="111" spans="2:14" x14ac:dyDescent="0.3">
      <c r="B111" s="2">
        <v>250</v>
      </c>
      <c r="C111" s="4">
        <f t="shared" si="6"/>
        <v>0.99999999878434642</v>
      </c>
      <c r="D111" s="4">
        <f t="shared" ref="D111:D120" si="32">_xlfn.GAMMA.DIST(B111,$C$4+1,1/$C$5,1)</f>
        <v>0.99999999212600121</v>
      </c>
      <c r="E111" s="4">
        <f t="shared" ref="E111:E120" si="33">1-C111+D111*$C$4/($C$5*B111)</f>
        <v>0.15999999995581379</v>
      </c>
      <c r="F111" s="4">
        <f t="shared" ref="F111:F120" si="34">$C$4/($C$5*B111)*(1-_xlfn.GAMMA.DIST(B111,$C$4+1,1/$C$5,1))-(1-_xlfn.GAMMA.DIST(B111,$C$4,1/$C$5,1))</f>
        <v>4.4186228009834866E-11</v>
      </c>
      <c r="G111" s="4">
        <f t="shared" ref="G111:G120" si="35">F111+E111</f>
        <v>0.16000000000000003</v>
      </c>
      <c r="H111" s="4">
        <f t="shared" ref="H111:H120" si="36">(1-_xlfn.GAMMA.DIST(B111,$C$4+1,1/$C$5,1))-$C$5*B111/$C$4*(1-_xlfn.GAMMA.DIST(B111,$C$4,1/$C$5,1))</f>
        <v>2.7616392506146781E-10</v>
      </c>
      <c r="I111" s="8">
        <f t="shared" ref="I111:I120" si="37">$C$3/(B111*$F$4)</f>
        <v>85.333333333333329</v>
      </c>
      <c r="J111" s="4">
        <f t="shared" ref="J111:J120" si="38">1-D111</f>
        <v>7.8739987863229999E-9</v>
      </c>
      <c r="K111" s="4">
        <f t="shared" si="21"/>
        <v>1.2951412806458933E-8</v>
      </c>
      <c r="L111" s="6">
        <f t="shared" si="22"/>
        <v>1.942711930832793E-6</v>
      </c>
      <c r="M111" s="6">
        <f t="shared" si="23"/>
        <v>149.9999988189002</v>
      </c>
      <c r="N111" s="6">
        <f t="shared" si="24"/>
        <v>150.00000076161211</v>
      </c>
    </row>
    <row r="112" spans="2:14" x14ac:dyDescent="0.3">
      <c r="B112" s="2">
        <v>300</v>
      </c>
      <c r="C112" s="4">
        <f t="shared" si="6"/>
        <v>0.99999999999524225</v>
      </c>
      <c r="D112" s="4">
        <f t="shared" si="32"/>
        <v>0.99999999996325828</v>
      </c>
      <c r="E112" s="4">
        <f t="shared" si="33"/>
        <v>0.13333333333319217</v>
      </c>
      <c r="F112" s="4">
        <f t="shared" si="34"/>
        <v>1.4114635386401184E-13</v>
      </c>
      <c r="G112" s="4">
        <f t="shared" si="35"/>
        <v>0.1333333333333333</v>
      </c>
      <c r="H112" s="4">
        <f t="shared" si="36"/>
        <v>1.0585976539800868E-12</v>
      </c>
      <c r="I112" s="8">
        <f t="shared" si="37"/>
        <v>71.111111111111114</v>
      </c>
      <c r="J112" s="4">
        <f t="shared" si="38"/>
        <v>3.6741720776944931E-11</v>
      </c>
      <c r="K112" s="4">
        <f t="shared" si="21"/>
        <v>6.0433993999753769E-11</v>
      </c>
      <c r="L112" s="6">
        <f t="shared" si="22"/>
        <v>9.0650991001778395E-9</v>
      </c>
      <c r="M112" s="6">
        <f t="shared" si="23"/>
        <v>149.99999999448875</v>
      </c>
      <c r="N112" s="6">
        <f t="shared" si="24"/>
        <v>150.00000000355385</v>
      </c>
    </row>
    <row r="113" spans="2:14" x14ac:dyDescent="0.3">
      <c r="B113" s="2">
        <v>350</v>
      </c>
      <c r="C113" s="4">
        <f t="shared" si="6"/>
        <v>0.99999999999998324</v>
      </c>
      <c r="D113" s="4">
        <f t="shared" si="32"/>
        <v>0.99999999999984979</v>
      </c>
      <c r="E113" s="4">
        <f t="shared" si="33"/>
        <v>0.11428571428571388</v>
      </c>
      <c r="F113" s="4">
        <f t="shared" si="34"/>
        <v>4.028523546497002E-16</v>
      </c>
      <c r="G113" s="4">
        <f t="shared" si="35"/>
        <v>0.11428571428571428</v>
      </c>
      <c r="H113" s="4">
        <f t="shared" si="36"/>
        <v>3.524958103184872E-15</v>
      </c>
      <c r="I113" s="8">
        <f t="shared" si="37"/>
        <v>60.952380952380949</v>
      </c>
      <c r="J113" s="4">
        <f t="shared" si="38"/>
        <v>1.5021317523178368E-13</v>
      </c>
      <c r="K113" s="4">
        <f t="shared" si="21"/>
        <v>2.470755843463957E-13</v>
      </c>
      <c r="L113" s="6">
        <f t="shared" si="22"/>
        <v>3.7061337651962946E-11</v>
      </c>
      <c r="M113" s="6">
        <f t="shared" si="23"/>
        <v>149.99999999997746</v>
      </c>
      <c r="N113" s="6">
        <f t="shared" si="24"/>
        <v>150.00000000001452</v>
      </c>
    </row>
    <row r="114" spans="2:14" x14ac:dyDescent="0.3">
      <c r="B114" s="2">
        <v>400</v>
      </c>
      <c r="C114" s="4">
        <f t="shared" ref="C114:C120" si="39">_xlfn.GAMMA.DIST(B114,$C$4,1/$C$5,1)</f>
        <v>1</v>
      </c>
      <c r="D114" s="4">
        <f t="shared" si="32"/>
        <v>0.99999999999999944</v>
      </c>
      <c r="E114" s="4">
        <f t="shared" si="33"/>
        <v>9.999999999999995E-2</v>
      </c>
      <c r="F114" s="4">
        <f t="shared" si="34"/>
        <v>5.5511151231257827E-17</v>
      </c>
      <c r="G114" s="4">
        <f t="shared" si="35"/>
        <v>0.1</v>
      </c>
      <c r="H114" s="4">
        <f t="shared" si="36"/>
        <v>5.5511151231257827E-16</v>
      </c>
      <c r="I114" s="8">
        <f t="shared" si="37"/>
        <v>53.333333333333336</v>
      </c>
      <c r="J114" s="4">
        <f t="shared" si="38"/>
        <v>0</v>
      </c>
      <c r="K114" s="4">
        <f t="shared" si="21"/>
        <v>0</v>
      </c>
      <c r="L114" s="6">
        <f t="shared" si="22"/>
        <v>0</v>
      </c>
      <c r="M114" s="6">
        <f t="shared" si="23"/>
        <v>150</v>
      </c>
      <c r="N114" s="6">
        <f t="shared" si="24"/>
        <v>150</v>
      </c>
    </row>
    <row r="115" spans="2:14" x14ac:dyDescent="0.3">
      <c r="B115" s="2">
        <v>450</v>
      </c>
      <c r="C115" s="4">
        <f t="shared" si="39"/>
        <v>1</v>
      </c>
      <c r="D115" s="4">
        <f t="shared" si="32"/>
        <v>1</v>
      </c>
      <c r="E115" s="4">
        <f t="shared" si="33"/>
        <v>8.8888888888888892E-2</v>
      </c>
      <c r="F115" s="4">
        <f t="shared" si="34"/>
        <v>0</v>
      </c>
      <c r="G115" s="4">
        <f t="shared" si="35"/>
        <v>8.8888888888888892E-2</v>
      </c>
      <c r="H115" s="4">
        <f t="shared" si="36"/>
        <v>0</v>
      </c>
      <c r="I115" s="8">
        <f t="shared" si="37"/>
        <v>47.407407407407405</v>
      </c>
      <c r="J115" s="4">
        <f t="shared" si="38"/>
        <v>0</v>
      </c>
      <c r="K115" s="4">
        <f t="shared" si="21"/>
        <v>0</v>
      </c>
      <c r="L115" s="6">
        <f t="shared" si="22"/>
        <v>0</v>
      </c>
      <c r="M115" s="6">
        <f t="shared" si="23"/>
        <v>150</v>
      </c>
      <c r="N115" s="6">
        <f t="shared" si="24"/>
        <v>150</v>
      </c>
    </row>
    <row r="116" spans="2:14" x14ac:dyDescent="0.3">
      <c r="B116" s="2">
        <v>500</v>
      </c>
      <c r="C116" s="4">
        <f t="shared" si="39"/>
        <v>1</v>
      </c>
      <c r="D116" s="4">
        <f t="shared" si="32"/>
        <v>1</v>
      </c>
      <c r="E116" s="4">
        <f t="shared" si="33"/>
        <v>0.08</v>
      </c>
      <c r="F116" s="4">
        <f t="shared" si="34"/>
        <v>0</v>
      </c>
      <c r="G116" s="4">
        <f t="shared" si="35"/>
        <v>0.08</v>
      </c>
      <c r="H116" s="4">
        <f t="shared" si="36"/>
        <v>0</v>
      </c>
      <c r="I116" s="8">
        <f t="shared" si="37"/>
        <v>42.666666666666664</v>
      </c>
      <c r="J116" s="4">
        <f t="shared" si="38"/>
        <v>0</v>
      </c>
      <c r="K116" s="4">
        <f t="shared" si="21"/>
        <v>0</v>
      </c>
      <c r="L116" s="6">
        <f t="shared" si="22"/>
        <v>0</v>
      </c>
      <c r="M116" s="6">
        <f t="shared" si="23"/>
        <v>150</v>
      </c>
      <c r="N116" s="6">
        <f t="shared" si="24"/>
        <v>150</v>
      </c>
    </row>
    <row r="117" spans="2:14" x14ac:dyDescent="0.3">
      <c r="B117" s="2">
        <v>550</v>
      </c>
      <c r="C117" s="4">
        <f t="shared" si="39"/>
        <v>1</v>
      </c>
      <c r="D117" s="4">
        <f t="shared" si="32"/>
        <v>1</v>
      </c>
      <c r="E117" s="4">
        <f t="shared" si="33"/>
        <v>7.2727272727272724E-2</v>
      </c>
      <c r="F117" s="4">
        <f t="shared" si="34"/>
        <v>0</v>
      </c>
      <c r="G117" s="4">
        <f t="shared" si="35"/>
        <v>7.2727272727272724E-2</v>
      </c>
      <c r="H117" s="4">
        <f t="shared" si="36"/>
        <v>0</v>
      </c>
      <c r="I117" s="8">
        <f t="shared" si="37"/>
        <v>38.787878787878789</v>
      </c>
      <c r="J117" s="4">
        <f t="shared" si="38"/>
        <v>0</v>
      </c>
      <c r="K117" s="4">
        <f t="shared" si="21"/>
        <v>0</v>
      </c>
      <c r="L117" s="6">
        <f t="shared" si="22"/>
        <v>0</v>
      </c>
      <c r="M117" s="6">
        <f t="shared" si="23"/>
        <v>150</v>
      </c>
      <c r="N117" s="6">
        <f t="shared" si="24"/>
        <v>150</v>
      </c>
    </row>
    <row r="118" spans="2:14" x14ac:dyDescent="0.3">
      <c r="B118" s="2">
        <v>600</v>
      </c>
      <c r="C118" s="4">
        <f t="shared" si="39"/>
        <v>1</v>
      </c>
      <c r="D118" s="4">
        <f t="shared" si="32"/>
        <v>1</v>
      </c>
      <c r="E118" s="4">
        <f t="shared" si="33"/>
        <v>6.6666666666666666E-2</v>
      </c>
      <c r="F118" s="4">
        <f t="shared" si="34"/>
        <v>0</v>
      </c>
      <c r="G118" s="4">
        <f t="shared" si="35"/>
        <v>6.6666666666666666E-2</v>
      </c>
      <c r="H118" s="4">
        <f t="shared" si="36"/>
        <v>0</v>
      </c>
      <c r="I118" s="8">
        <f t="shared" si="37"/>
        <v>35.555555555555557</v>
      </c>
      <c r="J118" s="4">
        <f t="shared" si="38"/>
        <v>0</v>
      </c>
      <c r="K118" s="4">
        <f t="shared" si="21"/>
        <v>0</v>
      </c>
      <c r="L118" s="6">
        <f t="shared" si="22"/>
        <v>0</v>
      </c>
      <c r="M118" s="6">
        <f t="shared" si="23"/>
        <v>150</v>
      </c>
      <c r="N118" s="6">
        <f t="shared" si="24"/>
        <v>150</v>
      </c>
    </row>
    <row r="119" spans="2:14" x14ac:dyDescent="0.3">
      <c r="B119" s="2">
        <v>650</v>
      </c>
      <c r="C119" s="4">
        <f t="shared" si="39"/>
        <v>1</v>
      </c>
      <c r="D119" s="4">
        <f t="shared" si="32"/>
        <v>1</v>
      </c>
      <c r="E119" s="4">
        <f t="shared" si="33"/>
        <v>6.1538461538461542E-2</v>
      </c>
      <c r="F119" s="4">
        <f t="shared" si="34"/>
        <v>0</v>
      </c>
      <c r="G119" s="4">
        <f t="shared" si="35"/>
        <v>6.1538461538461542E-2</v>
      </c>
      <c r="H119" s="4">
        <f t="shared" si="36"/>
        <v>0</v>
      </c>
      <c r="I119" s="8">
        <f t="shared" si="37"/>
        <v>32.820512820512818</v>
      </c>
      <c r="J119" s="4">
        <f t="shared" si="38"/>
        <v>0</v>
      </c>
      <c r="K119" s="4">
        <f t="shared" si="21"/>
        <v>0</v>
      </c>
      <c r="L119" s="6">
        <f t="shared" si="22"/>
        <v>0</v>
      </c>
      <c r="M119" s="6">
        <f t="shared" si="23"/>
        <v>150</v>
      </c>
      <c r="N119" s="6">
        <f t="shared" si="24"/>
        <v>150</v>
      </c>
    </row>
    <row r="120" spans="2:14" x14ac:dyDescent="0.3">
      <c r="B120" s="2">
        <v>700</v>
      </c>
      <c r="C120" s="4">
        <f t="shared" si="39"/>
        <v>1</v>
      </c>
      <c r="D120" s="4">
        <f t="shared" si="32"/>
        <v>1</v>
      </c>
      <c r="E120" s="4">
        <f t="shared" si="33"/>
        <v>5.7142857142857141E-2</v>
      </c>
      <c r="F120" s="4">
        <f t="shared" si="34"/>
        <v>0</v>
      </c>
      <c r="G120" s="4">
        <f t="shared" si="35"/>
        <v>5.7142857142857141E-2</v>
      </c>
      <c r="H120" s="4">
        <f t="shared" si="36"/>
        <v>0</v>
      </c>
      <c r="I120" s="8">
        <f t="shared" si="37"/>
        <v>30.476190476190474</v>
      </c>
      <c r="J120" s="4">
        <f t="shared" si="38"/>
        <v>0</v>
      </c>
      <c r="K120" s="4">
        <f t="shared" si="21"/>
        <v>0</v>
      </c>
      <c r="L120" s="6">
        <f t="shared" si="22"/>
        <v>0</v>
      </c>
      <c r="M120" s="6">
        <f t="shared" si="23"/>
        <v>150</v>
      </c>
      <c r="N120" s="6">
        <f t="shared" si="24"/>
        <v>150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Kositsyn</dc:creator>
  <cp:lastModifiedBy>365 Pro Plus</cp:lastModifiedBy>
  <dcterms:created xsi:type="dcterms:W3CDTF">2015-06-05T18:19:34Z</dcterms:created>
  <dcterms:modified xsi:type="dcterms:W3CDTF">2024-04-16T10:15:29Z</dcterms:modified>
</cp:coreProperties>
</file>